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65521" windowWidth="14985" windowHeight="9060" tabRatio="887" firstSheet="14" activeTab="19"/>
  </bookViews>
  <sheets>
    <sheet name="ЛЭТИ" sheetId="1" r:id="rId1"/>
    <sheet name="RMS" sheetId="2" r:id="rId2"/>
    <sheet name="Питерский Газмяс" sheetId="3" r:id="rId3"/>
    <sheet name="OCS" sheetId="4" r:id="rId4"/>
    <sheet name="Март" sheetId="5" r:id="rId5"/>
    <sheet name="Снег" sheetId="6" r:id="rId6"/>
    <sheet name="Red Devil" sheetId="7" r:id="rId7"/>
    <sheet name="СКиФы" sheetId="8" r:id="rId8"/>
    <sheet name="БСПБ" sheetId="9" r:id="rId9"/>
    <sheet name="Quest" sheetId="10" r:id="rId10"/>
    <sheet name="Невский Синдикат" sheetId="11" r:id="rId11"/>
    <sheet name="У-20" sheetId="12" r:id="rId12"/>
    <sheet name="     " sheetId="13" r:id="rId13"/>
    <sheet name="Озерки" sheetId="14" r:id="rId14"/>
    <sheet name="ЭКС" sheetId="15" r:id="rId15"/>
    <sheet name="С-З Телеком" sheetId="16" r:id="rId16"/>
    <sheet name="Predators" sheetId="17" r:id="rId17"/>
    <sheet name="Армада" sheetId="18" r:id="rId18"/>
    <sheet name="Отель" sheetId="19" r:id="rId19"/>
    <sheet name="Фаэтон-2" sheetId="20" r:id="rId20"/>
    <sheet name="Формула дороги" sheetId="21" r:id="rId21"/>
    <sheet name="ЦРТ" sheetId="22" r:id="rId22"/>
    <sheet name="Пулково" sheetId="23" r:id="rId23"/>
    <sheet name="ЕВРО-ТЭК" sheetId="24" r:id="rId24"/>
    <sheet name="Балтика" sheetId="25" r:id="rId25"/>
  </sheets>
  <definedNames/>
  <calcPr fullCalcOnLoad="1"/>
</workbook>
</file>

<file path=xl/sharedStrings.xml><?xml version="1.0" encoding="utf-8"?>
<sst xmlns="http://schemas.openxmlformats.org/spreadsheetml/2006/main" count="813" uniqueCount="432">
  <si>
    <t>Год рожд.</t>
  </si>
  <si>
    <t>Рост (см)</t>
  </si>
  <si>
    <t>ФИО</t>
  </si>
  <si>
    <t>№</t>
  </si>
  <si>
    <t>Играл за</t>
  </si>
  <si>
    <t>Сп. зван.</t>
  </si>
  <si>
    <t>средий возраст -</t>
  </si>
  <si>
    <t>Зал и время:</t>
  </si>
  <si>
    <t xml:space="preserve">капитан команды: </t>
  </si>
  <si>
    <t>Снопок Сергей</t>
  </si>
  <si>
    <t>Снопок Михаил</t>
  </si>
  <si>
    <t>Куденков Вячеслав</t>
  </si>
  <si>
    <t>Озерский Михаил</t>
  </si>
  <si>
    <t xml:space="preserve">Хусаинов Владимир  </t>
  </si>
  <si>
    <t>Рухлин Андрей</t>
  </si>
  <si>
    <t>Рашевский Владимир</t>
  </si>
  <si>
    <t>"Э К С"</t>
  </si>
  <si>
    <t>(бывшая "Колпино")</t>
  </si>
  <si>
    <t xml:space="preserve">Аистов Владимир Алексеевич </t>
  </si>
  <si>
    <t xml:space="preserve">Богданов Максим Юрьевич </t>
  </si>
  <si>
    <t xml:space="preserve">Болгаров Андрей Алексеевич </t>
  </si>
  <si>
    <t xml:space="preserve">Садовский Михаил Борисович </t>
  </si>
  <si>
    <t xml:space="preserve">Борисов Роман Николаевич </t>
  </si>
  <si>
    <t xml:space="preserve">Крупенин Алексей Леонидович </t>
  </si>
  <si>
    <t xml:space="preserve">Гончаров Вячеслав Борисович </t>
  </si>
  <si>
    <t xml:space="preserve">Левченко Владимир Владимирович </t>
  </si>
  <si>
    <t>Зайцев Алексей Алексеевич</t>
  </si>
  <si>
    <t>Колпино  Заводской проспект д.64А. Сбб  20-00</t>
  </si>
  <si>
    <t>RMS (Интехстрой, www.intexstroy.ru)</t>
  </si>
  <si>
    <t>LobanovSA@corning.com      vkontakte.ru</t>
  </si>
  <si>
    <t>зам.</t>
  </si>
  <si>
    <t>Денис Бак  +79219314273  vkontakte.ru</t>
  </si>
  <si>
    <t>Василий Трофанчук  +79217595107  vkontakte.ru</t>
  </si>
  <si>
    <t>Сергей Лобанов (капитан) +79219034574</t>
  </si>
  <si>
    <t>нет</t>
  </si>
  <si>
    <t>-</t>
  </si>
  <si>
    <t xml:space="preserve">  </t>
  </si>
  <si>
    <t xml:space="preserve">нет </t>
  </si>
  <si>
    <t xml:space="preserve">- </t>
  </si>
  <si>
    <t>спорт.шк. Спартак</t>
  </si>
  <si>
    <t>Бак Денис Игоревич</t>
  </si>
  <si>
    <t>Булах Илья Владимирович</t>
  </si>
  <si>
    <t>Израилов Константин Евгеньевич</t>
  </si>
  <si>
    <t>Полубояринов Дмитрий Владимирович</t>
  </si>
  <si>
    <t>Левков Александр Викторович</t>
  </si>
  <si>
    <t>Лобанов Сергей Александрович</t>
  </si>
  <si>
    <t xml:space="preserve">Разбегаев Александр Сергеевич </t>
  </si>
  <si>
    <t>Сократов Сергей Александрович</t>
  </si>
  <si>
    <t xml:space="preserve">Трифонов Михаил Сергеевич </t>
  </si>
  <si>
    <t>Трофанчук Василий Всеволодович</t>
  </si>
  <si>
    <t>Носков Н.В. – капитан команды</t>
  </si>
  <si>
    <t>Семанов О.А.</t>
  </si>
  <si>
    <t>Никитичев И.Л.</t>
  </si>
  <si>
    <t>Павлов В. В.</t>
  </si>
  <si>
    <t>Никифоров С.В.</t>
  </si>
  <si>
    <t>Анисимов Е.П.</t>
  </si>
  <si>
    <t>Яблоков М. В.</t>
  </si>
  <si>
    <t>Митюшев С.А.</t>
  </si>
  <si>
    <t>Соболевский А. А.</t>
  </si>
  <si>
    <t>Ворошилова И.А.</t>
  </si>
  <si>
    <t xml:space="preserve">контакты: </t>
  </si>
  <si>
    <t>Мошкова Наталья – 8-921-747-48-21 (kozlovaID@ptn.ru)</t>
  </si>
  <si>
    <t>Носков Николай – 911-04-34</t>
  </si>
  <si>
    <t>Северо-Западный Телеком</t>
  </si>
  <si>
    <t>Синопская наб. д.14. (м.пл.А.Невского)</t>
  </si>
  <si>
    <t>суббота с 12.30 – 15.00</t>
  </si>
  <si>
    <t>Питерский Газмяс</t>
  </si>
  <si>
    <t>Юрий Степанов. +7 921 955-03-52, stepanov@peterlink.ru</t>
  </si>
  <si>
    <t>Олег Каспин. +7 921 782-97-03, blazer77@list.ru</t>
  </si>
  <si>
    <t>Юрий Степанов</t>
  </si>
  <si>
    <t>Олег Каспин</t>
  </si>
  <si>
    <t>Эдуард Шушарин</t>
  </si>
  <si>
    <t>Петр Суров</t>
  </si>
  <si>
    <t>Дмитрий Алеханов</t>
  </si>
  <si>
    <t>Алексей Калабин</t>
  </si>
  <si>
    <t>Игорь Цепилов</t>
  </si>
  <si>
    <t>Игорь Мазуров</t>
  </si>
  <si>
    <t>Иван Кузмицкий</t>
  </si>
  <si>
    <t>БСПБ (при поддержке банка «Санкт-Петербург»)</t>
  </si>
  <si>
    <t>Пшеничников Виктор Юрьевич. Моб. +7911 2245160, раб. 3295000 доб. 5361, e-mail VICTORUH@MAIL.RU</t>
  </si>
  <si>
    <t>Смирнов Сергей Владимирович. Моб. +7921 3088171, раб. 3295941, e-mail SMIRNOVSV@BK.RU</t>
  </si>
  <si>
    <t>Алешкевич Павел</t>
  </si>
  <si>
    <t>Голованов Василий</t>
  </si>
  <si>
    <t>Колесников Виталий</t>
  </si>
  <si>
    <t>Колоколов Владислав</t>
  </si>
  <si>
    <t>Милош Владимир</t>
  </si>
  <si>
    <t>Пшеничников Виктор</t>
  </si>
  <si>
    <t>Середюк Степан</t>
  </si>
  <si>
    <t>Смирнов Сергей</t>
  </si>
  <si>
    <t>Харахонов Илья</t>
  </si>
  <si>
    <t>Чванов Виктор</t>
  </si>
  <si>
    <t>Фомин Юрий</t>
  </si>
  <si>
    <t>Бычков Алексей</t>
  </si>
  <si>
    <t>Николаев Михаил</t>
  </si>
  <si>
    <t>Хильченко Александр Петрович</t>
  </si>
  <si>
    <t>Лазарев Игорь</t>
  </si>
  <si>
    <t>Давыдов Денис (к)</t>
  </si>
  <si>
    <t>Белоус Денис (зам)</t>
  </si>
  <si>
    <t>Давыдов Денис  900-17-04   8-911-297-39-40  dbdavydov@land.ru    dbdavydov@mail.ru</t>
  </si>
  <si>
    <t>Антонов Сергей (хозяин зала)</t>
  </si>
  <si>
    <t>OCS</t>
  </si>
  <si>
    <t>КМС</t>
  </si>
  <si>
    <t>Формула дороги</t>
  </si>
  <si>
    <t>Шамраев Денис</t>
  </si>
  <si>
    <t>Суслов Сергей</t>
  </si>
  <si>
    <t>Палей Алексей</t>
  </si>
  <si>
    <t>Даниил Пароходов</t>
  </si>
  <si>
    <t>Мгеладзе Роланд</t>
  </si>
  <si>
    <t>Гордеев Дмитрий</t>
  </si>
  <si>
    <t>Кукс Сергей</t>
  </si>
  <si>
    <t>ФД</t>
  </si>
  <si>
    <t>Экран, Росич</t>
  </si>
  <si>
    <t>Калининская сп. Шк</t>
  </si>
  <si>
    <t>Калининская сп.ш., OCS, 2х2, ФД</t>
  </si>
  <si>
    <t>Калининская сп.ш., OCS, ФД</t>
  </si>
  <si>
    <t>Аэлита-Квест</t>
  </si>
  <si>
    <t>Петришин Герман</t>
  </si>
  <si>
    <t>Красносельская ДЮСШ,«Ленгосторговля», OCS</t>
  </si>
  <si>
    <t>СКиФы (физический факультет СПбГУ )</t>
  </si>
  <si>
    <t>Соловьев Дмитрий Анатольевич  +79112305305  e-mail: solovyev.d@gmail.com  icq: 110037020</t>
  </si>
  <si>
    <t xml:space="preserve">Исупов Алексей Владимирович </t>
  </si>
  <si>
    <t>Исупов Алексей Владимирович  icq: 294113758</t>
  </si>
  <si>
    <t>Петродворец, ул. Ульяновская д.1, спортзал физического факультета 
конечная остановка К-424 маршрута (!Санкт-Петербург – Университет!) от ст. м. Автово, электричка с Балтийского вокзала до ст. Университет</t>
  </si>
  <si>
    <t xml:space="preserve">Соловьев Дмитрий Анатольевич </t>
  </si>
  <si>
    <t xml:space="preserve">Дикарев Игорь Владимирович </t>
  </si>
  <si>
    <t xml:space="preserve">Усачев Дмитрий Юрьевич </t>
  </si>
  <si>
    <t xml:space="preserve">Колеватов Родион Сергеевич </t>
  </si>
  <si>
    <t xml:space="preserve">Лосев Максим Викторович </t>
  </si>
  <si>
    <t xml:space="preserve">Кривко Николай Анатольевич </t>
  </si>
  <si>
    <t xml:space="preserve">Шишкин Андрей Николаевич </t>
  </si>
  <si>
    <t xml:space="preserve">Марьясин Владимир </t>
  </si>
  <si>
    <t xml:space="preserve">Фомин Дмитрий Николаевич </t>
  </si>
  <si>
    <t>ЛЭТИ (преподаватели и выпускники)</t>
  </si>
  <si>
    <t xml:space="preserve">Малов Сергей </t>
  </si>
  <si>
    <t xml:space="preserve">Жилин Александр </t>
  </si>
  <si>
    <t>Тупик Виктор</t>
  </si>
  <si>
    <t xml:space="preserve">Чащин Василий </t>
  </si>
  <si>
    <t>Тимец Павел</t>
  </si>
  <si>
    <t>Рыжов Николай</t>
  </si>
  <si>
    <t>Жилин Леонид</t>
  </si>
  <si>
    <t>Циркун Андрей</t>
  </si>
  <si>
    <t>Малов Сергей  +7 950 029 44 77   smalov@mail.ru</t>
  </si>
  <si>
    <t>Чащин Василий  +7 812 998-88-69  vasilij_c@mail.ru</t>
  </si>
  <si>
    <t>PREDATORS</t>
  </si>
  <si>
    <t>Белояров Денис</t>
  </si>
  <si>
    <t>Сигаев Валентин</t>
  </si>
  <si>
    <t>Истомин Андрей</t>
  </si>
  <si>
    <t>Елисеев Андрей</t>
  </si>
  <si>
    <t>Беляев Митя</t>
  </si>
  <si>
    <t>Егиазарян Карен</t>
  </si>
  <si>
    <t>Орехов Юрий</t>
  </si>
  <si>
    <t>Ситников Илья</t>
  </si>
  <si>
    <t xml:space="preserve">городские и институтские </t>
  </si>
  <si>
    <t>Петришин Герман   +7 911 7020889, +7 921 9447089  georg333@mail.ru</t>
  </si>
  <si>
    <t>Red Devil</t>
  </si>
  <si>
    <t>Чапайкин Евгений Владимирович, тел .: 982-33-82, email: cowboy@sknt.ru, icq: 209210090</t>
  </si>
  <si>
    <t>Кузнецов Илья Алексеевич, тел: (921) 312-61-84, icq: 309874322.email: il_klown@mail.ru</t>
  </si>
  <si>
    <t>Ч.Р. Зона Урала, юнош.</t>
  </si>
  <si>
    <t xml:space="preserve">Чапайкин Евгений Владимирович  </t>
  </si>
  <si>
    <t xml:space="preserve">Кузнецов Илья Алексеевич </t>
  </si>
  <si>
    <t xml:space="preserve">Петкевич Алексей Юрьевич </t>
  </si>
  <si>
    <t xml:space="preserve">Аникеенко Александр Александрович </t>
  </si>
  <si>
    <t xml:space="preserve">3 разряд </t>
  </si>
  <si>
    <t xml:space="preserve">Чемпионат Воронежской области </t>
  </si>
  <si>
    <t xml:space="preserve">Макаров Алексей Борисович </t>
  </si>
  <si>
    <t>Чемп. С-Пб 2002, 2003 гг - судостроители</t>
  </si>
  <si>
    <t xml:space="preserve">Лукин Сергей Викторович </t>
  </si>
  <si>
    <t xml:space="preserve">гор. и район. Сор-я по г. С-Пб за 1998-2000 </t>
  </si>
  <si>
    <t xml:space="preserve">чемп. Среди ДЮСШ 2000-2002год </t>
  </si>
  <si>
    <t xml:space="preserve">Щеблыкин Тимур Александрович </t>
  </si>
  <si>
    <t>1 разряд</t>
  </si>
  <si>
    <t>чемпион и призер республики Карелия</t>
  </si>
  <si>
    <t xml:space="preserve">Дроздов Денис Григорьевич </t>
  </si>
  <si>
    <t>Шатилин Александр</t>
  </si>
  <si>
    <t xml:space="preserve">Разухин Дмитрий Сергеевич </t>
  </si>
  <si>
    <t>Март</t>
  </si>
  <si>
    <t>Пулково</t>
  </si>
  <si>
    <t>Клейман Олег +7-921-966-6514</t>
  </si>
  <si>
    <t>Савчук Саша +7-911-234-2906</t>
  </si>
  <si>
    <t>Зал и время: (делит с OCS)</t>
  </si>
  <si>
    <t>Зал и время: (делят с ФД)</t>
  </si>
  <si>
    <r>
      <t xml:space="preserve">СПб., ул. проф. Попова д.5, спортивная кафедра, баскетбольный зал (3 этаж)
Игры по </t>
    </r>
    <r>
      <rPr>
        <b/>
        <sz val="10"/>
        <rFont val="Arial"/>
        <family val="2"/>
      </rPr>
      <t>воскресеньям</t>
    </r>
    <r>
      <rPr>
        <sz val="10"/>
        <rFont val="Arial"/>
        <family val="2"/>
      </rPr>
      <t xml:space="preserve">.
Время прохода в раздевалку - 10-40. 
Время начала разминки 11-00. 
Окончание игрового времени 13-00
</t>
    </r>
  </si>
  <si>
    <t xml:space="preserve">Зал и время: </t>
  </si>
  <si>
    <r>
      <t xml:space="preserve">Ленгаз, Седова 9, 
</t>
    </r>
    <r>
      <rPr>
        <b/>
        <sz val="10"/>
        <rFont val="Arial"/>
        <family val="2"/>
      </rPr>
      <t>Понедельник</t>
    </r>
    <r>
      <rPr>
        <sz val="10"/>
        <rFont val="Arial"/>
        <family val="2"/>
      </rPr>
      <t>: прохода в раздевалку - 19-40, в 20-00 свисток на разминку, до 22-00</t>
    </r>
  </si>
  <si>
    <r>
      <t xml:space="preserve">Ленгаз ул. Седова, д. 9, 
</t>
    </r>
    <r>
      <rPr>
        <b/>
        <sz val="10"/>
        <rFont val="Arial"/>
        <family val="2"/>
      </rPr>
      <t xml:space="preserve">Понедельник: </t>
    </r>
    <r>
      <rPr>
        <sz val="10"/>
        <rFont val="Arial"/>
        <family val="2"/>
      </rPr>
      <t>прохода в раздевалку - 19-40, в 20-00 свисток на разминку, до 22-00</t>
    </r>
  </si>
  <si>
    <t>Аистов Владимир (к)   8-921-415-55-77  e-mail: vov_a2001@mail.ru</t>
  </si>
  <si>
    <t>Богданов Максим  8-911-228-84-71</t>
  </si>
  <si>
    <t>Озерки</t>
  </si>
  <si>
    <t>Мишин Дмитрий (кап)</t>
  </si>
  <si>
    <t>"Стар"</t>
  </si>
  <si>
    <t>Макаров Яков</t>
  </si>
  <si>
    <t>ДЮСШ М.р-на, "Стар"</t>
  </si>
  <si>
    <t>Куликов Алексей</t>
  </si>
  <si>
    <t>Мишин Евгений</t>
  </si>
  <si>
    <t>Бабаев Вадим</t>
  </si>
  <si>
    <t xml:space="preserve">Григорьев Антон </t>
  </si>
  <si>
    <t>Немешев Рустам</t>
  </si>
  <si>
    <t>Парамошков Виталий</t>
  </si>
  <si>
    <t>Мишин Николай</t>
  </si>
  <si>
    <t>Птицин Владимир</t>
  </si>
  <si>
    <t>Колосков Федор</t>
  </si>
  <si>
    <t>Мишин Николай   7-921-7858338   раб.1238898  mnv@pulkovo.ru</t>
  </si>
  <si>
    <t>Мишин Дмитрий (кап)  7-911-9032404  kuzen@rivc-pulkovo.ru   icq 210470659</t>
  </si>
  <si>
    <t>Quest</t>
  </si>
  <si>
    <t>Ванюхин Николай Валентинович  +7(921)999-07-44 Nikolay.Vanyukhin@quest.com   icq 24608411</t>
  </si>
  <si>
    <t>Шевнин Олег Анатольевич   +7(921) 301-07-05   Oleg.Shevnin@quest.com     icq 19142376</t>
  </si>
  <si>
    <t>Ванюхин Николай Валентинович</t>
  </si>
  <si>
    <t>Шевнин Олег Анатольевич</t>
  </si>
  <si>
    <t>Белоус Денис  8-921-302-64-33   8-904-604-38-07  denz777@mail.ru</t>
  </si>
  <si>
    <t xml:space="preserve">Антонов Сергей  8-921-325-14-09  Icq 193 095 872 </t>
  </si>
  <si>
    <r>
      <t xml:space="preserve">Будапештская ул. Д.93 (школа №365) , от метро Купчино много транспорта.
</t>
    </r>
    <r>
      <rPr>
        <b/>
        <sz val="10"/>
        <rFont val="Arial"/>
        <family val="2"/>
      </rPr>
      <t>Суббота</t>
    </r>
    <r>
      <rPr>
        <sz val="10"/>
        <rFont val="Arial"/>
        <family val="2"/>
      </rPr>
      <t xml:space="preserve"> Вход в зал (раздевалку)   -   20.00</t>
    </r>
  </si>
  <si>
    <t>Макаров Дмитрий</t>
  </si>
  <si>
    <t>Армада</t>
  </si>
  <si>
    <r>
      <t xml:space="preserve">пр.Маршала Блюхера,д. 44, к.2 
</t>
    </r>
    <r>
      <rPr>
        <b/>
        <sz val="10"/>
        <rFont val="Arial"/>
        <family val="2"/>
      </rPr>
      <t>суббота</t>
    </r>
    <r>
      <rPr>
        <sz val="10"/>
        <rFont val="Arial"/>
        <family val="2"/>
      </rPr>
      <t>, с 18:00</t>
    </r>
  </si>
  <si>
    <t xml:space="preserve">Бордюгов Роман: м.тел. +7 909 592 59 33   ICQ: 470-963-497    E-mail: gururoman@gmail.com </t>
  </si>
  <si>
    <t xml:space="preserve">Рахимов Ильдар   м.тел. +7 903 098 52 34   ICQ: 442-102-379   E-mail: ildar.Rakhimov@gmail.com </t>
  </si>
  <si>
    <t xml:space="preserve">Капитан: </t>
  </si>
  <si>
    <t xml:space="preserve">Бордюгов Роман </t>
  </si>
  <si>
    <t xml:space="preserve">OSC </t>
  </si>
  <si>
    <t>Рахимов Ильдар</t>
  </si>
  <si>
    <t>Нестеренко Артем</t>
  </si>
  <si>
    <t>Юрченко Алексей</t>
  </si>
  <si>
    <t>Кизлов Евгений</t>
  </si>
  <si>
    <t xml:space="preserve">Николаев Михаил </t>
  </si>
  <si>
    <t>Смирнов Владимир</t>
  </si>
  <si>
    <t>ЦРТ</t>
  </si>
  <si>
    <r>
      <t>Воскресение.</t>
    </r>
    <r>
      <rPr>
        <sz val="10"/>
        <rFont val="Arial"/>
        <family val="2"/>
      </rPr>
      <t xml:space="preserve">    Вход в раздевалку: 18-30   окончание игры: 21-00 </t>
    </r>
  </si>
  <si>
    <t>Зверев Тимофей (кап.)</t>
  </si>
  <si>
    <t xml:space="preserve">Рыбаков Алексей </t>
  </si>
  <si>
    <t>Павлов Саша</t>
  </si>
  <si>
    <t>Шиханов Вячеслав (зам. кап.)</t>
  </si>
  <si>
    <t>Лабутин Павел</t>
  </si>
  <si>
    <t>Сергей Егоров</t>
  </si>
  <si>
    <t>Лосев Евгений</t>
  </si>
  <si>
    <r>
      <t>Иванов Александр</t>
    </r>
    <r>
      <rPr>
        <sz val="10"/>
        <rFont val="Verdana"/>
        <family val="2"/>
      </rPr>
      <t xml:space="preserve"> </t>
    </r>
  </si>
  <si>
    <t>Вишневой Сергей</t>
  </si>
  <si>
    <t>Левин Кирилл</t>
  </si>
  <si>
    <t>Яковлев Алексей</t>
  </si>
  <si>
    <t>Зверев Тимофей, моб. +7(921)318-83-63, дом – 534-87-73, раб. 325-88-48, timsil@mail.ru, ICQ - 13659142</t>
  </si>
  <si>
    <t>зам</t>
  </si>
  <si>
    <t xml:space="preserve">Шиханов Вячеслав Игоревич – моб. +7(921) 7991685 </t>
  </si>
  <si>
    <r>
      <t xml:space="preserve">«Экран» Шаталена 3
</t>
    </r>
    <r>
      <rPr>
        <b/>
        <sz val="10"/>
        <rFont val="Arial"/>
        <family val="2"/>
      </rPr>
      <t>Вс</t>
    </r>
    <r>
      <rPr>
        <sz val="10"/>
        <rFont val="Arial"/>
        <family val="2"/>
      </rPr>
      <t>. 20-00</t>
    </r>
  </si>
  <si>
    <t>Александр Борисович Найник</t>
  </si>
  <si>
    <t>Ирина Валентиновна Степанова</t>
  </si>
  <si>
    <t>Елена Викторовна Соколова</t>
  </si>
  <si>
    <t>Джун Чой</t>
  </si>
  <si>
    <t>Сергей Владимировчи Нихай</t>
  </si>
  <si>
    <t>Снег</t>
  </si>
  <si>
    <t>Куратов Павел (кап.)</t>
  </si>
  <si>
    <t>Серов Роман</t>
  </si>
  <si>
    <t>Кочеванский Владимир</t>
  </si>
  <si>
    <t>Крылов Андрей (з. кап)</t>
  </si>
  <si>
    <t>Шубник Александр</t>
  </si>
  <si>
    <t>Нагаев Сергей</t>
  </si>
  <si>
    <t>Титов Алексей</t>
  </si>
  <si>
    <t>Пыпий-Оол Георгий</t>
  </si>
  <si>
    <t>Осипов Сергей</t>
  </si>
  <si>
    <t>Осипов Кирилл</t>
  </si>
  <si>
    <t>Капустин Олег</t>
  </si>
  <si>
    <t>Нилов Александр</t>
  </si>
  <si>
    <t>Куратов Павел   8-921-657-1459    pavvol@yandex.ru</t>
  </si>
  <si>
    <t>Крылов Андрей   8-921-938-6855</t>
  </si>
  <si>
    <t>нет зала</t>
  </si>
  <si>
    <t>Степанов Дмитрий (к)</t>
  </si>
  <si>
    <t>Никитин Дмитрий</t>
  </si>
  <si>
    <t>Петрушин Андрей</t>
  </si>
  <si>
    <t>Чирков Александр</t>
  </si>
  <si>
    <t>Смуров Дмитрий</t>
  </si>
  <si>
    <t>Кочегаров Сергей</t>
  </si>
  <si>
    <t>Дубровин Арсений</t>
  </si>
  <si>
    <t>Соколова Екатерина</t>
  </si>
  <si>
    <t>Дубровцева Елена</t>
  </si>
  <si>
    <t>Кобычев Павел</t>
  </si>
  <si>
    <t>Степанов Дмитрий (к)  8-921-338-96-50  ds78@bk.ru  ICQ 45782694</t>
  </si>
  <si>
    <t>Смуров Дмитрий   8-921-363-07-38   dm.smurov@gmail.com    ICQ 57-628-134</t>
  </si>
  <si>
    <r>
      <t xml:space="preserve">Курляндская ул. д 39. Судоремонтный колледж.
</t>
    </r>
    <r>
      <rPr>
        <b/>
        <sz val="10"/>
        <rFont val="Arial Cyr"/>
        <family val="0"/>
      </rPr>
      <t>Пятница</t>
    </r>
    <r>
      <rPr>
        <sz val="10"/>
        <rFont val="Arial Cyr"/>
        <family val="0"/>
      </rPr>
      <t xml:space="preserve"> 20.00 вход в зал</t>
    </r>
  </si>
  <si>
    <t>Молочков Тимур</t>
  </si>
  <si>
    <t>Цыганов Владимир</t>
  </si>
  <si>
    <t>Шмидт Георгий</t>
  </si>
  <si>
    <t>Селюков Виктор</t>
  </si>
  <si>
    <t>Бурцев Игорь</t>
  </si>
  <si>
    <t>Клейман Олег</t>
  </si>
  <si>
    <t>Савчук Александр</t>
  </si>
  <si>
    <t xml:space="preserve">1 взрослый </t>
  </si>
  <si>
    <t>первенство города</t>
  </si>
  <si>
    <t>чемпионаты Сибири и ДВ, России</t>
  </si>
  <si>
    <t>чемпионаты КВЛ</t>
  </si>
  <si>
    <t>Кларенс Кнутсен</t>
  </si>
  <si>
    <t>Дмиртий &lt;Неизвестнович&gt; Кочкин</t>
  </si>
  <si>
    <t>Дмитрий Владимирович Болко</t>
  </si>
  <si>
    <t>- средний рост</t>
  </si>
  <si>
    <t>Белояров Денис Владимирович  89117370332    89119325907   dionisbel@mail.ru</t>
  </si>
  <si>
    <t>Сигаев Валентин Александрович    89216303111    89045150969</t>
  </si>
  <si>
    <t>1 в.</t>
  </si>
  <si>
    <t xml:space="preserve">Конюхов Борис </t>
  </si>
  <si>
    <t>2 в.</t>
  </si>
  <si>
    <t xml:space="preserve">Соколенко Владимир </t>
  </si>
  <si>
    <t>Невский Синдикат</t>
  </si>
  <si>
    <t xml:space="preserve">Карчевский Кирилл </t>
  </si>
  <si>
    <t>1 р</t>
  </si>
  <si>
    <t>Экран,. Олимп</t>
  </si>
  <si>
    <t>Капитонов Сергей</t>
  </si>
  <si>
    <t>Экран</t>
  </si>
  <si>
    <t>Рафиков Рустам</t>
  </si>
  <si>
    <t>Баранов Дмитрий</t>
  </si>
  <si>
    <t>Калининская</t>
  </si>
  <si>
    <t xml:space="preserve">Приморская </t>
  </si>
  <si>
    <t>Серова Валентина (л) (орг.)</t>
  </si>
  <si>
    <t>Городская</t>
  </si>
  <si>
    <t>Григорьев Алексей</t>
  </si>
  <si>
    <t>Ковалев Дмитрий</t>
  </si>
  <si>
    <t>Рудаков Денис</t>
  </si>
  <si>
    <t>Серова Валентина (901) 311-28-61, (911) 811-32-42   demonitza@mail.ru   spn78@yandex.ru  ICQ 282399201</t>
  </si>
  <si>
    <t>Отель</t>
  </si>
  <si>
    <t>гор. дет.-юнош.</t>
  </si>
  <si>
    <t>Костров Андрей</t>
  </si>
  <si>
    <t>Новиков Роман</t>
  </si>
  <si>
    <r>
      <t xml:space="preserve">ул. Восстания, д. 8, спортивный клуб «Ника» 
ст. метро «Площадь Восстания» (выход на пл. Восстания и Невский пр.), идти от Невского пр. вдоль ул. Восстания около 270 метров, слева будет шлагбаум, после шлагбаума прямо, обогнуть здание спортивного клуба, дойти до конца здания, повернуть направо, через тридцать метров будет вход в здание. Два лестничных пролета наверх – дверь в спортивный зал. Вход в раздевалку через зал. 
</t>
    </r>
    <r>
      <rPr>
        <b/>
        <sz val="10"/>
        <rFont val="Arial"/>
        <family val="2"/>
      </rPr>
      <t>Четверг</t>
    </r>
    <r>
      <rPr>
        <sz val="10"/>
        <rFont val="Arial"/>
        <family val="2"/>
      </rPr>
      <t xml:space="preserve">
время возможного входа в раздевалку 19-45 
время окончания игры 22-00 </t>
    </r>
  </si>
  <si>
    <t>Петров Николай</t>
  </si>
  <si>
    <t>Дмитрий Анатольевич Юричев</t>
  </si>
  <si>
    <t>Ленгаз, ул. Седова, д. 9 
Вт. 20-00,  Сбб. 10-00</t>
  </si>
  <si>
    <t>Багиров Вагид</t>
  </si>
  <si>
    <t>Логинов Артем Юрьевич</t>
  </si>
  <si>
    <r>
      <t xml:space="preserve">пр. Славы, д.6 корп.2, шк. 299
</t>
    </r>
    <r>
      <rPr>
        <b/>
        <sz val="10"/>
        <rFont val="Arial"/>
        <family val="2"/>
      </rPr>
      <t>Воскресенье</t>
    </r>
    <r>
      <rPr>
        <sz val="10"/>
        <rFont val="Arial"/>
        <family val="2"/>
      </rPr>
      <t xml:space="preserve"> с 17.00-19.00</t>
    </r>
  </si>
  <si>
    <t>Радченко Олег</t>
  </si>
  <si>
    <t>Московская</t>
  </si>
  <si>
    <t>Лось Василий Викторович</t>
  </si>
  <si>
    <t xml:space="preserve">Дербин Ю.А. </t>
  </si>
  <si>
    <t xml:space="preserve">Волов А. </t>
  </si>
  <si>
    <t>Михаил Божокин</t>
  </si>
  <si>
    <t>Волков Павел</t>
  </si>
  <si>
    <t xml:space="preserve"> Управление-20 Метрострой</t>
  </si>
  <si>
    <t>Корсаков Сергей Владимирович (к)</t>
  </si>
  <si>
    <t>Евтеев Фёдор Александрович (зам.)</t>
  </si>
  <si>
    <t>Павлович Константин Юрьевич</t>
  </si>
  <si>
    <t>Булыгин Андрей Борисович</t>
  </si>
  <si>
    <t>Панов Дмитрий Викторович</t>
  </si>
  <si>
    <t>Кузьменков Дмитрий Сергеевич</t>
  </si>
  <si>
    <t>Анучин Сергей Викторович</t>
  </si>
  <si>
    <t>Гилько Андрей Викторович</t>
  </si>
  <si>
    <t>Копылов Вадим Викторович</t>
  </si>
  <si>
    <t>Мильнер Виктор Львович</t>
  </si>
  <si>
    <t>Шевелёв Вячеслав Станиславович</t>
  </si>
  <si>
    <t>Ширявцев Андрей Олегович</t>
  </si>
  <si>
    <t>Корсаков Сергей (к)   8-905-203-57-21  e-mail: KSV9@yandex.ru</t>
  </si>
  <si>
    <t>Евтеев Фёдор (зам.)  8-921-759-10-26</t>
  </si>
  <si>
    <r>
      <t>Мишин Александр</t>
    </r>
    <r>
      <rPr>
        <sz val="10"/>
        <color indexed="10"/>
        <rFont val="Arial Cyr"/>
        <family val="0"/>
      </rPr>
      <t xml:space="preserve"> (1 круг)</t>
    </r>
  </si>
  <si>
    <r>
      <t xml:space="preserve">Ситник Владимир  </t>
    </r>
    <r>
      <rPr>
        <sz val="10"/>
        <color indexed="10"/>
        <rFont val="Arial Cyr"/>
        <family val="0"/>
      </rPr>
      <t>(2 круг)</t>
    </r>
  </si>
  <si>
    <t>Данилик Анна (зам.)   911-773-87-80</t>
  </si>
  <si>
    <t>Киндзерский Анатолий Валерьевич (к)  337-23-52, 911-952-10-46  
e-mail: kindzersky@euro-tec.ru    icq 323533179</t>
  </si>
  <si>
    <t>Киндзерский Анатолий  (к)</t>
  </si>
  <si>
    <t>Формула дороги, Петер-Сервис</t>
  </si>
  <si>
    <t>Данилик Анна (зам.)</t>
  </si>
  <si>
    <t>Формула дороги, Энерготехника</t>
  </si>
  <si>
    <t>Веселков Андрей</t>
  </si>
  <si>
    <t xml:space="preserve">Ящин Валерий </t>
  </si>
  <si>
    <t>Меркурий-2</t>
  </si>
  <si>
    <t>Ерофеев Александр</t>
  </si>
  <si>
    <t>ЕВРО-ТЭК</t>
  </si>
  <si>
    <t>Коровин Герман (2 круг)</t>
  </si>
  <si>
    <t>Глущенко Евгений  (2 круг)</t>
  </si>
  <si>
    <t xml:space="preserve">Томас Лаукс </t>
  </si>
  <si>
    <t>Невский Синдикат (дети)</t>
  </si>
  <si>
    <t>Балтика</t>
  </si>
  <si>
    <r>
      <t xml:space="preserve">Ул. Бабушкина д.50 шк.342.
</t>
    </r>
    <r>
      <rPr>
        <b/>
        <sz val="10"/>
        <rFont val="Arial"/>
        <family val="2"/>
      </rPr>
      <t>Чт.</t>
    </r>
    <r>
      <rPr>
        <sz val="10"/>
        <rFont val="Arial"/>
        <family val="2"/>
      </rPr>
      <t xml:space="preserve"> 19-30</t>
    </r>
  </si>
  <si>
    <t>Евгений Зубаков (1 круг)</t>
  </si>
  <si>
    <t>Григорьев Павел (2 круг)</t>
  </si>
  <si>
    <t>Гагин Николай (2 круг)</t>
  </si>
  <si>
    <t>Осипов Александр (2 круг)</t>
  </si>
  <si>
    <t>Осипов Александр (1 круг)</t>
  </si>
  <si>
    <t>Саркеев Дмитрий</t>
  </si>
  <si>
    <t>Богданов Вячеслав</t>
  </si>
  <si>
    <t>Белозеров Дмитрий</t>
  </si>
  <si>
    <t>Лузянин Алексей</t>
  </si>
  <si>
    <t>Котов Алексей</t>
  </si>
  <si>
    <t>Красиков  Дмитрий</t>
  </si>
  <si>
    <t>Быков Андрей</t>
  </si>
  <si>
    <t>Хисамов Михаил</t>
  </si>
  <si>
    <t>Сизов Сергей</t>
  </si>
  <si>
    <t>Крылов Виктор</t>
  </si>
  <si>
    <t>Федосеев Василий (к)</t>
  </si>
  <si>
    <t>Predators</t>
  </si>
  <si>
    <t xml:space="preserve">Авдуевский Алексей </t>
  </si>
  <si>
    <t>Марков Владислав (1 круг)</t>
  </si>
  <si>
    <t>Кадышев Александр (1 круг)</t>
  </si>
  <si>
    <t>Череднин Евгений (2 круг)</t>
  </si>
  <si>
    <t>Морозов Василий (2 круг)</t>
  </si>
  <si>
    <t>Дмитриев Дмитрий (1 круг)</t>
  </si>
  <si>
    <t>Гузеев Петр (1 круг)</t>
  </si>
  <si>
    <t>Бартош Константин (1 круг)</t>
  </si>
  <si>
    <t>Олькина Ольга (2 круг)</t>
  </si>
  <si>
    <t>Косматых Михаил Сергеевич (1 кр.)</t>
  </si>
  <si>
    <t>Артемьев Константин Николаевич  (1 кр.)</t>
  </si>
  <si>
    <t>СК "Экран", перв-во СПБ среди спортшкол</t>
  </si>
  <si>
    <t>Дроздов Владимир (2 круг)</t>
  </si>
  <si>
    <t>ул. Краснопутиловская д.2 
19-30</t>
  </si>
  <si>
    <t>Когаленко Сергей т. +79110905611</t>
  </si>
  <si>
    <t>Когаленко Сергей</t>
  </si>
  <si>
    <t>дети</t>
  </si>
  <si>
    <r>
      <t xml:space="preserve">ул. Жени Егоровой д.10 корп. 2, шк.453. 
</t>
    </r>
    <r>
      <rPr>
        <b/>
        <sz val="10"/>
        <rFont val="Arial"/>
        <family val="2"/>
      </rPr>
      <t>Вс</t>
    </r>
    <r>
      <rPr>
        <sz val="10"/>
        <rFont val="Arial"/>
        <family val="2"/>
      </rPr>
      <t xml:space="preserve">. с 17-45 - раздевалка, 18-15 - игра
</t>
    </r>
    <r>
      <rPr>
        <b/>
        <sz val="10"/>
        <rFont val="Arial"/>
        <family val="2"/>
      </rPr>
      <t>Сб</t>
    </r>
    <r>
      <rPr>
        <sz val="10"/>
        <rFont val="Arial"/>
        <family val="2"/>
      </rPr>
      <t>. с 17-45 - раздевалка, 18-15 - игра</t>
    </r>
  </si>
  <si>
    <t>Мороз Роман (1 круг)</t>
  </si>
  <si>
    <t>Центробанк</t>
  </si>
  <si>
    <t>Игнатьев Михаил (1 круг)</t>
  </si>
  <si>
    <t>Толстов Михаил (2 круг)</t>
  </si>
  <si>
    <t>Степанов Максим (2 круг)</t>
  </si>
  <si>
    <t>Савайтан Андрей (1 круг)</t>
  </si>
  <si>
    <t>Барчуков Федор (1 круг)</t>
  </si>
  <si>
    <t xml:space="preserve">Мороз Роман Александрович </t>
  </si>
  <si>
    <t>Зотов Денис Олегович</t>
  </si>
  <si>
    <t>Приморская спортшкола</t>
  </si>
  <si>
    <t>Федосеев Роман Андреевич (2 круг)</t>
  </si>
  <si>
    <r>
      <t xml:space="preserve">1) СК Экран, ул. Шателена, д. 3., </t>
    </r>
    <r>
      <rPr>
        <b/>
        <sz val="10"/>
        <rFont val="Arial"/>
        <family val="2"/>
      </rPr>
      <t>Пятница</t>
    </r>
    <r>
      <rPr>
        <sz val="10"/>
        <rFont val="Arial"/>
        <family val="2"/>
      </rPr>
      <t xml:space="preserve">
время вход в раздевалку – </t>
    </r>
    <r>
      <rPr>
        <b/>
        <sz val="10"/>
        <rFont val="Arial"/>
        <family val="2"/>
      </rPr>
      <t>20-45</t>
    </r>
    <r>
      <rPr>
        <sz val="10"/>
        <rFont val="Arial"/>
        <family val="2"/>
      </rPr>
      <t xml:space="preserve">., окончание игрового времени </t>
    </r>
    <r>
      <rPr>
        <b/>
        <sz val="10"/>
        <rFont val="Arial"/>
        <family val="2"/>
      </rPr>
      <t xml:space="preserve">23-00
</t>
    </r>
    <r>
      <rPr>
        <sz val="10"/>
        <rFont val="Arial"/>
        <family val="2"/>
      </rPr>
      <t>2) Школа №453 ул. Жени Егоровой. 14. 5 минут на маршутке 121, 214, 241 от метро просвещения или 20 минут пешком
Время входа в раздевалку 20-30 начало игрового времени - 20-45.</t>
    </r>
    <r>
      <rPr>
        <b/>
        <sz val="10"/>
        <rFont val="Arial"/>
        <family val="2"/>
      </rPr>
      <t xml:space="preserve">
</t>
    </r>
  </si>
  <si>
    <t>Темкина Евгения (2 круг)</t>
  </si>
  <si>
    <t>Гладких Сергей (1 круг)</t>
  </si>
  <si>
    <t>Макеенко Юрий  (1 круг)</t>
  </si>
  <si>
    <t>Сафонов Антон</t>
  </si>
  <si>
    <t>Бедов Илья</t>
  </si>
  <si>
    <t>Команда холдинговой компании «Фаэтон» Фаэтон-2</t>
  </si>
  <si>
    <r>
      <t xml:space="preserve">Зал: Лиговский пр д.241 школа №376. Въезд с Лиговского пр. В арку дома 251
</t>
    </r>
    <r>
      <rPr>
        <b/>
        <sz val="10"/>
        <rFont val="Arial"/>
        <family val="2"/>
      </rPr>
      <t>Четверг</t>
    </r>
    <r>
      <rPr>
        <sz val="10"/>
        <rFont val="Arial"/>
        <family val="2"/>
      </rPr>
      <t>. Вход в зал - 20-00</t>
    </r>
  </si>
  <si>
    <t xml:space="preserve">Леденев Константин </t>
  </si>
  <si>
    <t xml:space="preserve">Линник Дмитрий </t>
  </si>
  <si>
    <t xml:space="preserve">Чепелкин Владимир </t>
  </si>
  <si>
    <t>Гаина Артем</t>
  </si>
  <si>
    <t>Куканков Сергей</t>
  </si>
  <si>
    <t>Хабаров Сергей</t>
  </si>
  <si>
    <t>Игорь Зорин (2 круг)</t>
  </si>
  <si>
    <t>Артем Ахраменко (2 круг)</t>
  </si>
  <si>
    <t>ул. Благодатная, д. 36, шк. №371. Вторник c 21-00 до 23-00</t>
  </si>
  <si>
    <t>Серова Валентина 8 901 3112861
Чирков Александр 8 963 3030176</t>
  </si>
  <si>
    <t xml:space="preserve">ул. Петра Смородина д.10 школа.  Воскресенье, вход в раздевалку – 14.30, время окончания игры – 17.00
</t>
  </si>
  <si>
    <t>Падчин Алексей +7 921 9804961</t>
  </si>
  <si>
    <t>ул. Красного Курсанта манеж академии «Можайского»
Среда 20-30 - вход в раздевалку
Понедельник  20-00 - вход в раздевалку</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</si>
</sst>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Cyr"/>
      <family val="0"/>
    </font>
    <font>
      <b/>
      <sz val="10"/>
      <name val="Arial CYR"/>
      <family val="2"/>
    </font>
    <font>
      <sz val="10"/>
      <name val="Arial CYR"/>
      <family val="2"/>
    </font>
    <font>
      <sz val="10"/>
      <color indexed="8"/>
      <name val="Arial Cyr"/>
      <family val="2"/>
    </font>
    <font>
      <sz val="8"/>
      <name val="Arial"/>
      <family val="0"/>
    </font>
    <font>
      <sz val="10"/>
      <name val="Arial"/>
      <family val="2"/>
    </font>
    <font>
      <sz val="8"/>
      <name val="Arial Cyr"/>
      <family val="0"/>
    </font>
    <font>
      <sz val="10"/>
      <color indexed="10"/>
      <name val="Arial Cyr"/>
      <family val="0"/>
    </font>
    <font>
      <b/>
      <sz val="10"/>
      <name val="Arial Cyr"/>
      <family val="0"/>
    </font>
    <font>
      <u val="single"/>
      <sz val="10"/>
      <color indexed="12"/>
      <name val="Arial Cyr"/>
      <family val="0"/>
    </font>
    <font>
      <u val="single"/>
      <sz val="10"/>
      <color indexed="36"/>
      <name val="Arial Cyr"/>
      <family val="0"/>
    </font>
    <font>
      <sz val="10"/>
      <color indexed="8"/>
      <name val="Arial"/>
      <family val="2"/>
    </font>
    <font>
      <sz val="10"/>
      <color indexed="12"/>
      <name val="Times New Roman"/>
      <family val="1"/>
    </font>
    <font>
      <sz val="10"/>
      <name val="Times New Roman"/>
      <family val="1"/>
    </font>
    <font>
      <sz val="12"/>
      <name val="Times New Roman"/>
      <family val="1"/>
    </font>
    <font>
      <b/>
      <sz val="10"/>
      <name val="Arial"/>
      <family val="2"/>
    </font>
    <font>
      <sz val="10"/>
      <color indexed="12"/>
      <name val="Arial"/>
      <family val="2"/>
    </font>
    <font>
      <sz val="10"/>
      <color indexed="10"/>
      <name val="Arial"/>
      <family val="2"/>
    </font>
    <font>
      <sz val="10"/>
      <name val="Verdana"/>
      <family val="2"/>
    </font>
  </fonts>
  <fills count="4">
    <fill>
      <patternFill/>
    </fill>
    <fill>
      <patternFill patternType="gray125"/>
    </fill>
    <fill>
      <patternFill patternType="solid">
        <fgColor indexed="17"/>
        <bgColor indexed="64"/>
      </patternFill>
    </fill>
    <fill>
      <patternFill patternType="solid">
        <fgColor indexed="21"/>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horizontal="center"/>
    </xf>
    <xf numFmtId="0" fontId="1" fillId="0" borderId="1" xfId="0" applyFont="1" applyBorder="1" applyAlignment="1">
      <alignment horizontal="center" vertical="top"/>
    </xf>
    <xf numFmtId="0" fontId="1" fillId="0" borderId="1" xfId="0" applyFont="1" applyBorder="1" applyAlignment="1">
      <alignment horizontal="center"/>
    </xf>
    <xf numFmtId="0" fontId="0" fillId="0" borderId="2" xfId="0" applyBorder="1" applyAlignment="1">
      <alignment/>
    </xf>
    <xf numFmtId="0" fontId="1" fillId="0" borderId="2" xfId="0" applyFont="1" applyBorder="1" applyAlignment="1">
      <alignment horizontal="center" vertical="top"/>
    </xf>
    <xf numFmtId="0" fontId="1" fillId="0" borderId="3" xfId="0" applyFont="1" applyBorder="1" applyAlignment="1">
      <alignment horizontal="center" vertical="top"/>
    </xf>
    <xf numFmtId="0" fontId="0" fillId="0" borderId="4" xfId="0" applyBorder="1" applyAlignment="1">
      <alignment horizontal="right"/>
    </xf>
    <xf numFmtId="0" fontId="0" fillId="0" borderId="1" xfId="0" applyBorder="1" applyAlignment="1">
      <alignment horizontal="center"/>
    </xf>
    <xf numFmtId="0" fontId="1" fillId="0" borderId="0" xfId="0" applyFont="1" applyBorder="1" applyAlignment="1">
      <alignment horizontal="center" vertical="top"/>
    </xf>
    <xf numFmtId="0" fontId="0" fillId="0" borderId="0" xfId="0" applyBorder="1" applyAlignment="1">
      <alignment horizontal="right"/>
    </xf>
    <xf numFmtId="1" fontId="0" fillId="0" borderId="0" xfId="0" applyNumberFormat="1" applyBorder="1" applyAlignment="1">
      <alignment horizontal="center" vertical="top"/>
    </xf>
    <xf numFmtId="49" fontId="0" fillId="0" borderId="0" xfId="0" applyNumberFormat="1" applyBorder="1" applyAlignment="1">
      <alignment horizontal="left" vertical="top"/>
    </xf>
    <xf numFmtId="0" fontId="0" fillId="0" borderId="0" xfId="0" applyBorder="1" applyAlignment="1">
      <alignment horizontal="center" vertical="top"/>
    </xf>
    <xf numFmtId="1" fontId="0" fillId="0" borderId="0" xfId="0" applyNumberFormat="1" applyBorder="1" applyAlignment="1">
      <alignment horizontal="left" vertical="top"/>
    </xf>
    <xf numFmtId="0" fontId="1" fillId="0" borderId="0" xfId="0" applyFont="1" applyBorder="1" applyAlignment="1">
      <alignment horizontal="left"/>
    </xf>
    <xf numFmtId="0" fontId="3" fillId="0" borderId="1" xfId="0" applyFont="1" applyBorder="1" applyAlignment="1">
      <alignment/>
    </xf>
    <xf numFmtId="0" fontId="0" fillId="0" borderId="0" xfId="0" applyBorder="1" applyAlignment="1">
      <alignment horizontal="left" vertical="top"/>
    </xf>
    <xf numFmtId="0" fontId="2" fillId="0" borderId="0" xfId="0" applyFont="1" applyBorder="1" applyAlignment="1">
      <alignment horizontal="left" vertical="top"/>
    </xf>
    <xf numFmtId="1" fontId="0" fillId="0" borderId="5" xfId="0" applyNumberFormat="1" applyBorder="1" applyAlignment="1">
      <alignment horizontal="center" vertical="top"/>
    </xf>
    <xf numFmtId="1" fontId="0" fillId="0" borderId="6" xfId="0" applyNumberFormat="1" applyBorder="1" applyAlignment="1">
      <alignment horizontal="center" vertical="top"/>
    </xf>
    <xf numFmtId="0" fontId="8" fillId="0" borderId="0" xfId="0" applyFont="1" applyAlignment="1">
      <alignment/>
    </xf>
    <xf numFmtId="0" fontId="3" fillId="0" borderId="7" xfId="0" applyFont="1" applyBorder="1" applyAlignment="1">
      <alignment horizontal="center"/>
    </xf>
    <xf numFmtId="0" fontId="0" fillId="0" borderId="1" xfId="0" applyFont="1" applyBorder="1" applyAlignment="1">
      <alignment horizontal="center"/>
    </xf>
    <xf numFmtId="0" fontId="3" fillId="0" borderId="1" xfId="0" applyFont="1" applyBorder="1" applyAlignment="1">
      <alignment horizontal="center"/>
    </xf>
    <xf numFmtId="0" fontId="7" fillId="0" borderId="0" xfId="0" applyFont="1" applyFill="1" applyAlignment="1">
      <alignment/>
    </xf>
    <xf numFmtId="0" fontId="0" fillId="0" borderId="1" xfId="0" applyBorder="1" applyAlignment="1">
      <alignment horizontal="center" vertical="top"/>
    </xf>
    <xf numFmtId="0" fontId="0" fillId="0" borderId="0" xfId="0" applyAlignment="1">
      <alignment horizontal="center"/>
    </xf>
    <xf numFmtId="0" fontId="1" fillId="0" borderId="2" xfId="0" applyFont="1" applyBorder="1" applyAlignment="1">
      <alignment horizontal="center"/>
    </xf>
    <xf numFmtId="0" fontId="11" fillId="0" borderId="1" xfId="0" applyFont="1" applyBorder="1" applyAlignment="1">
      <alignment/>
    </xf>
    <xf numFmtId="0" fontId="11" fillId="0" borderId="1" xfId="0" applyFont="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7" xfId="0" applyFont="1" applyBorder="1" applyAlignment="1">
      <alignment horizontal="right"/>
    </xf>
    <xf numFmtId="0" fontId="5" fillId="0" borderId="7" xfId="0" applyFont="1" applyBorder="1" applyAlignment="1">
      <alignment horizontal="center" vertical="top"/>
    </xf>
    <xf numFmtId="0" fontId="0" fillId="0" borderId="6" xfId="0" applyBorder="1" applyAlignment="1">
      <alignment horizontal="right"/>
    </xf>
    <xf numFmtId="0" fontId="1" fillId="0" borderId="8" xfId="0" applyFont="1" applyBorder="1" applyAlignment="1">
      <alignment horizontal="center" vertical="top"/>
    </xf>
    <xf numFmtId="0" fontId="0" fillId="2" borderId="0" xfId="0" applyFill="1" applyAlignment="1">
      <alignment/>
    </xf>
    <xf numFmtId="0" fontId="0" fillId="0" borderId="1" xfId="0" applyBorder="1" applyAlignment="1">
      <alignment/>
    </xf>
    <xf numFmtId="0" fontId="0" fillId="0" borderId="0" xfId="0" applyAlignment="1">
      <alignment/>
    </xf>
    <xf numFmtId="0" fontId="12" fillId="0" borderId="0" xfId="0" applyFont="1" applyAlignment="1">
      <alignment horizontal="left" indent="1"/>
    </xf>
    <xf numFmtId="0" fontId="5" fillId="0" borderId="1" xfId="0" applyFont="1" applyBorder="1" applyAlignment="1">
      <alignment/>
    </xf>
    <xf numFmtId="0" fontId="5" fillId="0" borderId="1" xfId="0" applyFont="1" applyBorder="1" applyAlignment="1">
      <alignment horizontal="center"/>
    </xf>
    <xf numFmtId="0" fontId="5" fillId="0" borderId="1" xfId="0" applyFont="1" applyBorder="1" applyAlignment="1">
      <alignment horizontal="left"/>
    </xf>
    <xf numFmtId="0" fontId="0" fillId="0" borderId="2" xfId="0" applyFont="1" applyBorder="1" applyAlignment="1">
      <alignment/>
    </xf>
    <xf numFmtId="0" fontId="0" fillId="0" borderId="1" xfId="0" applyFont="1" applyBorder="1" applyAlignment="1">
      <alignment horizontal="center"/>
    </xf>
    <xf numFmtId="0" fontId="2" fillId="0" borderId="7" xfId="0" applyFont="1" applyBorder="1" applyAlignment="1">
      <alignment horizontal="center"/>
    </xf>
    <xf numFmtId="0" fontId="14" fillId="0" borderId="0" xfId="0" applyFont="1" applyAlignment="1">
      <alignment/>
    </xf>
    <xf numFmtId="0" fontId="5" fillId="0" borderId="7" xfId="0" applyFont="1" applyBorder="1" applyAlignment="1">
      <alignment horizontal="center"/>
    </xf>
    <xf numFmtId="0" fontId="0" fillId="0" borderId="7" xfId="0" applyFont="1" applyBorder="1" applyAlignment="1">
      <alignment horizontal="center"/>
    </xf>
    <xf numFmtId="0" fontId="13" fillId="0" borderId="0" xfId="0" applyFont="1" applyAlignment="1">
      <alignment/>
    </xf>
    <xf numFmtId="0" fontId="5" fillId="2" borderId="0" xfId="0" applyFont="1" applyFill="1" applyAlignment="1">
      <alignment/>
    </xf>
    <xf numFmtId="0" fontId="5" fillId="0" borderId="0" xfId="0" applyFont="1" applyAlignment="1">
      <alignment/>
    </xf>
    <xf numFmtId="0" fontId="15" fillId="0" borderId="0" xfId="0" applyFont="1" applyAlignment="1">
      <alignment horizontal="center"/>
    </xf>
    <xf numFmtId="0" fontId="15" fillId="0" borderId="1" xfId="0" applyFont="1" applyBorder="1" applyAlignment="1">
      <alignment horizontal="center" vertical="top"/>
    </xf>
    <xf numFmtId="0" fontId="15" fillId="0" borderId="1" xfId="0" applyFont="1" applyBorder="1" applyAlignment="1">
      <alignment horizontal="center"/>
    </xf>
    <xf numFmtId="0" fontId="15" fillId="0" borderId="2" xfId="0" applyFont="1" applyBorder="1" applyAlignment="1">
      <alignment horizontal="center" vertical="top"/>
    </xf>
    <xf numFmtId="0" fontId="15" fillId="0" borderId="0" xfId="0" applyFont="1" applyBorder="1" applyAlignment="1">
      <alignment horizontal="center" vertical="top"/>
    </xf>
    <xf numFmtId="0" fontId="16" fillId="0" borderId="0" xfId="0" applyFont="1" applyAlignment="1">
      <alignment horizontal="left" indent="1"/>
    </xf>
    <xf numFmtId="0" fontId="5" fillId="0" borderId="2" xfId="0" applyFont="1" applyBorder="1" applyAlignment="1">
      <alignment/>
    </xf>
    <xf numFmtId="0" fontId="5" fillId="0" borderId="0" xfId="0" applyFont="1" applyBorder="1" applyAlignment="1">
      <alignment horizontal="left" vertical="top"/>
    </xf>
    <xf numFmtId="0" fontId="15" fillId="0" borderId="3" xfId="0" applyFont="1" applyBorder="1" applyAlignment="1">
      <alignment horizontal="center" vertical="top"/>
    </xf>
    <xf numFmtId="0" fontId="5" fillId="0" borderId="4" xfId="0" applyFont="1" applyBorder="1" applyAlignment="1">
      <alignment horizontal="right"/>
    </xf>
    <xf numFmtId="1" fontId="5" fillId="0" borderId="5" xfId="0" applyNumberFormat="1" applyFont="1" applyBorder="1" applyAlignment="1">
      <alignment horizontal="center" vertical="top"/>
    </xf>
    <xf numFmtId="1" fontId="5" fillId="0" borderId="6" xfId="0" applyNumberFormat="1" applyFont="1" applyBorder="1" applyAlignment="1">
      <alignment horizontal="center" vertical="top"/>
    </xf>
    <xf numFmtId="0" fontId="5" fillId="0" borderId="0" xfId="0" applyFont="1" applyBorder="1" applyAlignment="1">
      <alignment horizontal="right"/>
    </xf>
    <xf numFmtId="1" fontId="5" fillId="0" borderId="0" xfId="0" applyNumberFormat="1" applyFont="1" applyBorder="1" applyAlignment="1">
      <alignment horizontal="center" vertical="top"/>
    </xf>
    <xf numFmtId="49" fontId="5" fillId="0" borderId="0" xfId="0" applyNumberFormat="1" applyFont="1" applyBorder="1" applyAlignment="1">
      <alignment horizontal="left" vertical="top"/>
    </xf>
    <xf numFmtId="0" fontId="5" fillId="0" borderId="0" xfId="0" applyFont="1" applyBorder="1" applyAlignment="1">
      <alignment horizontal="center" vertical="top"/>
    </xf>
    <xf numFmtId="0" fontId="15" fillId="0" borderId="0" xfId="0" applyFont="1" applyAlignment="1">
      <alignment/>
    </xf>
    <xf numFmtId="0" fontId="17" fillId="0" borderId="0" xfId="0" applyFont="1" applyFill="1" applyAlignment="1">
      <alignment/>
    </xf>
    <xf numFmtId="0" fontId="5" fillId="0" borderId="0" xfId="0" applyFont="1" applyAlignment="1">
      <alignment/>
    </xf>
    <xf numFmtId="0" fontId="15" fillId="0" borderId="0" xfId="0" applyFont="1" applyBorder="1" applyAlignment="1">
      <alignment horizontal="left"/>
    </xf>
    <xf numFmtId="0" fontId="5" fillId="0" borderId="9" xfId="0" applyFont="1" applyBorder="1" applyAlignment="1">
      <alignment horizontal="left"/>
    </xf>
    <xf numFmtId="0" fontId="5" fillId="0" borderId="4" xfId="0" applyFont="1" applyBorder="1" applyAlignment="1">
      <alignment horizontal="center"/>
    </xf>
    <xf numFmtId="0" fontId="5" fillId="0" borderId="9" xfId="0" applyFont="1" applyBorder="1" applyAlignment="1">
      <alignment horizontal="center"/>
    </xf>
    <xf numFmtId="0" fontId="5" fillId="0" borderId="6" xfId="0" applyFont="1" applyBorder="1" applyAlignment="1">
      <alignment horizontal="right"/>
    </xf>
    <xf numFmtId="0" fontId="1" fillId="0" borderId="0" xfId="0" applyFont="1" applyBorder="1" applyAlignment="1">
      <alignment horizontal="left" vertical="top"/>
    </xf>
    <xf numFmtId="0" fontId="3" fillId="0" borderId="1" xfId="0" applyFont="1" applyBorder="1" applyAlignment="1">
      <alignment horizontal="center"/>
    </xf>
    <xf numFmtId="0" fontId="0" fillId="0" borderId="0" xfId="0" applyFill="1" applyAlignment="1">
      <alignment/>
    </xf>
    <xf numFmtId="0" fontId="0" fillId="0" borderId="1" xfId="0" applyFont="1" applyBorder="1" applyAlignment="1">
      <alignment/>
    </xf>
    <xf numFmtId="0" fontId="0" fillId="0" borderId="1" xfId="0" applyFill="1" applyBorder="1" applyAlignment="1">
      <alignment/>
    </xf>
    <xf numFmtId="0" fontId="0" fillId="0" borderId="2" xfId="0" applyFill="1" applyBorder="1" applyAlignment="1">
      <alignment/>
    </xf>
    <xf numFmtId="0" fontId="15" fillId="0" borderId="0" xfId="0" applyFont="1" applyAlignment="1">
      <alignmen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0" fillId="3" borderId="0" xfId="0" applyFill="1" applyAlignment="1">
      <alignment/>
    </xf>
    <xf numFmtId="0" fontId="5" fillId="0" borderId="1" xfId="0" applyFont="1" applyBorder="1" applyAlignment="1">
      <alignment/>
    </xf>
    <xf numFmtId="0" fontId="0" fillId="0" borderId="1" xfId="0" applyBorder="1" applyAlignment="1">
      <alignment horizontal="center" vertical="center"/>
    </xf>
    <xf numFmtId="1" fontId="8" fillId="0" borderId="5" xfId="0" applyNumberFormat="1" applyFont="1" applyBorder="1" applyAlignment="1">
      <alignment horizontal="center" vertical="top"/>
    </xf>
    <xf numFmtId="1" fontId="8" fillId="0" borderId="6" xfId="0" applyNumberFormat="1" applyFont="1" applyBorder="1" applyAlignment="1">
      <alignment horizontal="center" vertical="top"/>
    </xf>
    <xf numFmtId="0" fontId="8" fillId="0" borderId="0" xfId="0" applyFont="1" applyAlignment="1">
      <alignment vertical="top"/>
    </xf>
    <xf numFmtId="0" fontId="5" fillId="0" borderId="3" xfId="0" applyFont="1" applyBorder="1" applyAlignment="1">
      <alignment horizontal="center"/>
    </xf>
    <xf numFmtId="14" fontId="5" fillId="0" borderId="1" xfId="0" applyNumberFormat="1" applyFont="1" applyBorder="1" applyAlignment="1">
      <alignment horizontal="center"/>
    </xf>
    <xf numFmtId="0" fontId="5" fillId="0" borderId="1" xfId="0" applyFont="1" applyBorder="1" applyAlignment="1">
      <alignment/>
    </xf>
    <xf numFmtId="0" fontId="5" fillId="0" borderId="1" xfId="0" applyFont="1" applyBorder="1" applyAlignment="1">
      <alignment/>
    </xf>
    <xf numFmtId="0" fontId="5" fillId="0" borderId="9" xfId="0" applyFont="1" applyBorder="1" applyAlignment="1">
      <alignment vertical="top" wrapText="1"/>
    </xf>
    <xf numFmtId="0" fontId="5" fillId="0" borderId="9" xfId="0" applyFont="1" applyBorder="1" applyAlignment="1">
      <alignment horizontal="center" vertical="top" wrapText="1"/>
    </xf>
    <xf numFmtId="0" fontId="3" fillId="0" borderId="2" xfId="0" applyFont="1" applyBorder="1" applyAlignment="1">
      <alignment/>
    </xf>
    <xf numFmtId="0" fontId="11" fillId="0" borderId="7" xfId="0" applyFont="1" applyBorder="1" applyAlignment="1">
      <alignment horizontal="center"/>
    </xf>
    <xf numFmtId="0" fontId="4" fillId="0" borderId="7" xfId="0" applyFont="1" applyBorder="1" applyAlignment="1">
      <alignment horizontal="center" wrapText="1"/>
    </xf>
    <xf numFmtId="0" fontId="15" fillId="0" borderId="2" xfId="0" applyFont="1" applyBorder="1" applyAlignment="1">
      <alignment horizontal="center" vertical="top"/>
    </xf>
    <xf numFmtId="0" fontId="5" fillId="0" borderId="3" xfId="0" applyFont="1" applyBorder="1" applyAlignment="1">
      <alignment horizontal="center"/>
    </xf>
    <xf numFmtId="0" fontId="5" fillId="0" borderId="7" xfId="0" applyFont="1" applyBorder="1" applyAlignment="1">
      <alignment horizontal="center"/>
    </xf>
    <xf numFmtId="0" fontId="0" fillId="0" borderId="1" xfId="0" applyBorder="1" applyAlignment="1">
      <alignment horizontal="center"/>
    </xf>
    <xf numFmtId="0" fontId="5" fillId="0" borderId="0" xfId="0" applyFont="1" applyFill="1" applyAlignment="1">
      <alignment horizontal="left" vertical="top" wrapText="1"/>
    </xf>
    <xf numFmtId="0" fontId="1" fillId="0" borderId="2" xfId="0" applyFont="1" applyBorder="1" applyAlignment="1">
      <alignment horizontal="center" vertical="top"/>
    </xf>
    <xf numFmtId="0" fontId="0" fillId="0" borderId="2" xfId="0" applyBorder="1" applyAlignment="1">
      <alignment horizontal="center" vertical="top"/>
    </xf>
    <xf numFmtId="49" fontId="5" fillId="0" borderId="4" xfId="0" applyNumberFormat="1" applyFont="1" applyBorder="1" applyAlignment="1">
      <alignment horizontal="left" vertical="top"/>
    </xf>
    <xf numFmtId="49" fontId="5" fillId="0" borderId="7" xfId="0" applyNumberFormat="1" applyFont="1" applyBorder="1" applyAlignment="1">
      <alignment horizontal="left" vertical="top"/>
    </xf>
    <xf numFmtId="0" fontId="4" fillId="0" borderId="3" xfId="0" applyFont="1" applyBorder="1" applyAlignment="1">
      <alignment horizontal="center" wrapText="1"/>
    </xf>
    <xf numFmtId="0" fontId="4" fillId="0" borderId="7" xfId="0" applyFont="1" applyBorder="1" applyAlignment="1">
      <alignment horizontal="center" wrapText="1"/>
    </xf>
    <xf numFmtId="0" fontId="0" fillId="0" borderId="0" xfId="0" applyFill="1" applyAlignment="1">
      <alignment horizontal="left" vertical="top" wrapText="1"/>
    </xf>
    <xf numFmtId="0" fontId="4" fillId="0" borderId="3" xfId="0" applyFont="1" applyBorder="1" applyAlignment="1">
      <alignment horizontal="center" wrapText="1"/>
    </xf>
    <xf numFmtId="0" fontId="5" fillId="0" borderId="2" xfId="0" applyFont="1" applyBorder="1" applyAlignment="1">
      <alignment horizontal="center" vertical="top"/>
    </xf>
    <xf numFmtId="0" fontId="0" fillId="0" borderId="3" xfId="0" applyBorder="1" applyAlignment="1">
      <alignment horizontal="center"/>
    </xf>
    <xf numFmtId="0" fontId="0" fillId="0" borderId="4" xfId="0" applyBorder="1" applyAlignment="1">
      <alignment horizontal="center"/>
    </xf>
    <xf numFmtId="0" fontId="5" fillId="0" borderId="0" xfId="0" applyFont="1" applyFill="1" applyAlignment="1">
      <alignment horizontal="left" vertical="top"/>
    </xf>
    <xf numFmtId="49" fontId="5" fillId="0" borderId="6" xfId="0" applyNumberFormat="1" applyFont="1" applyBorder="1" applyAlignment="1">
      <alignment horizontal="left" vertical="top"/>
    </xf>
    <xf numFmtId="49" fontId="5" fillId="0" borderId="5" xfId="0" applyNumberFormat="1" applyFont="1" applyBorder="1" applyAlignment="1">
      <alignment horizontal="left" vertical="top"/>
    </xf>
    <xf numFmtId="0" fontId="4" fillId="0" borderId="1" xfId="0" applyFont="1" applyBorder="1" applyAlignment="1">
      <alignment horizontal="center" wrapText="1"/>
    </xf>
    <xf numFmtId="0" fontId="5" fillId="0" borderId="1" xfId="0" applyFont="1" applyBorder="1" applyAlignment="1">
      <alignment horizontal="center"/>
    </xf>
    <xf numFmtId="0" fontId="5" fillId="0" borderId="3" xfId="0" applyFont="1" applyBorder="1" applyAlignment="1">
      <alignment horizontal="center" wrapText="1"/>
    </xf>
    <xf numFmtId="0" fontId="5" fillId="0" borderId="1" xfId="0" applyFont="1" applyBorder="1" applyAlignment="1">
      <alignment horizontal="left" vertical="top"/>
    </xf>
    <xf numFmtId="0" fontId="0" fillId="0" borderId="7" xfId="0" applyBorder="1" applyAlignment="1">
      <alignment horizontal="center"/>
    </xf>
    <xf numFmtId="1" fontId="0" fillId="0" borderId="0" xfId="0" applyNumberFormat="1" applyBorder="1" applyAlignment="1">
      <alignment horizontal="left" vertical="top" wrapText="1"/>
    </xf>
    <xf numFmtId="0" fontId="1" fillId="0" borderId="1" xfId="0" applyFont="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xf>
    <xf numFmtId="0" fontId="0" fillId="0" borderId="3" xfId="0" applyBorder="1" applyAlignment="1">
      <alignment horizontal="center" vertical="top"/>
    </xf>
    <xf numFmtId="0" fontId="0" fillId="0" borderId="7" xfId="0" applyBorder="1" applyAlignment="1">
      <alignment horizontal="center" vertical="top"/>
    </xf>
    <xf numFmtId="1" fontId="0" fillId="0" borderId="0" xfId="0" applyNumberFormat="1" applyBorder="1" applyAlignment="1">
      <alignment horizontal="left" vertical="top"/>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4"/>
  <sheetViews>
    <sheetView workbookViewId="0" topLeftCell="A1">
      <selection activeCell="D16" sqref="D16"/>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132</v>
      </c>
    </row>
    <row r="2" ht="12.75"/>
    <row r="3" spans="1:8" ht="12.75">
      <c r="A3" s="2" t="s">
        <v>3</v>
      </c>
      <c r="B3" s="28" t="s">
        <v>2</v>
      </c>
      <c r="C3" s="5" t="s">
        <v>0</v>
      </c>
      <c r="D3" s="5" t="s">
        <v>1</v>
      </c>
      <c r="E3" s="5" t="s">
        <v>5</v>
      </c>
      <c r="F3" s="106" t="s">
        <v>4</v>
      </c>
      <c r="G3" s="107"/>
      <c r="H3" s="9"/>
    </row>
    <row r="4" spans="1:7" ht="12.75">
      <c r="A4" s="6">
        <v>1</v>
      </c>
      <c r="B4" s="31" t="s">
        <v>133</v>
      </c>
      <c r="C4" s="78">
        <v>1968</v>
      </c>
      <c r="D4" s="78">
        <v>180</v>
      </c>
      <c r="E4" s="48"/>
      <c r="F4" s="102"/>
      <c r="G4" s="103"/>
    </row>
    <row r="5" spans="1:7" ht="12.75" customHeight="1">
      <c r="A5" s="6">
        <v>2</v>
      </c>
      <c r="B5" s="31" t="s">
        <v>134</v>
      </c>
      <c r="C5" s="8">
        <v>1962</v>
      </c>
      <c r="D5" s="8">
        <v>174</v>
      </c>
      <c r="E5" s="48"/>
      <c r="F5" s="102"/>
      <c r="G5" s="103"/>
    </row>
    <row r="6" spans="1:8" ht="12.75" customHeight="1">
      <c r="A6" s="6">
        <v>3</v>
      </c>
      <c r="B6" s="31" t="s">
        <v>382</v>
      </c>
      <c r="C6" s="78"/>
      <c r="D6" s="78">
        <v>175</v>
      </c>
      <c r="E6" s="48"/>
      <c r="F6" s="102"/>
      <c r="G6" s="103"/>
      <c r="H6" s="40" t="s">
        <v>36</v>
      </c>
    </row>
    <row r="7" spans="1:8" ht="12.75" customHeight="1">
      <c r="A7" s="6">
        <v>4</v>
      </c>
      <c r="B7" s="31" t="s">
        <v>135</v>
      </c>
      <c r="C7" s="74"/>
      <c r="D7" s="32"/>
      <c r="E7" s="48"/>
      <c r="F7" s="102"/>
      <c r="G7" s="103"/>
      <c r="H7" s="40" t="s">
        <v>36</v>
      </c>
    </row>
    <row r="8" spans="1:7" ht="12.75" customHeight="1">
      <c r="A8" s="6">
        <v>5</v>
      </c>
      <c r="B8" s="31" t="s">
        <v>136</v>
      </c>
      <c r="C8" s="74">
        <v>1975</v>
      </c>
      <c r="D8" s="32">
        <v>180</v>
      </c>
      <c r="E8" s="48"/>
      <c r="F8" s="102"/>
      <c r="G8" s="103"/>
    </row>
    <row r="9" spans="1:7" ht="12.75" customHeight="1">
      <c r="A9" s="6">
        <v>6</v>
      </c>
      <c r="B9" s="31" t="s">
        <v>383</v>
      </c>
      <c r="C9" s="26">
        <v>1976</v>
      </c>
      <c r="D9" s="26">
        <v>182</v>
      </c>
      <c r="E9" s="48"/>
      <c r="F9" s="104"/>
      <c r="G9" s="104"/>
    </row>
    <row r="10" spans="1:7" ht="13.5" customHeight="1">
      <c r="A10" s="6">
        <v>7</v>
      </c>
      <c r="B10" s="31" t="s">
        <v>137</v>
      </c>
      <c r="C10" s="26">
        <v>1977</v>
      </c>
      <c r="D10" s="26">
        <v>190</v>
      </c>
      <c r="E10" s="8"/>
      <c r="F10" s="102"/>
      <c r="G10" s="103"/>
    </row>
    <row r="11" spans="1:7" ht="12.75" customHeight="1">
      <c r="A11" s="6">
        <v>8</v>
      </c>
      <c r="B11" s="31" t="s">
        <v>138</v>
      </c>
      <c r="C11" s="78"/>
      <c r="D11" s="78"/>
      <c r="E11" s="48"/>
      <c r="F11" s="102"/>
      <c r="G11" s="103"/>
    </row>
    <row r="12" spans="1:7" ht="13.5" customHeight="1">
      <c r="A12" s="6">
        <v>9</v>
      </c>
      <c r="B12" s="31" t="s">
        <v>139</v>
      </c>
      <c r="C12" s="74"/>
      <c r="D12" s="32"/>
      <c r="E12" s="48"/>
      <c r="F12" s="102"/>
      <c r="G12" s="103"/>
    </row>
    <row r="13" spans="1:8" ht="12.75" customHeight="1">
      <c r="A13" s="6">
        <v>10</v>
      </c>
      <c r="B13" s="31" t="s">
        <v>384</v>
      </c>
      <c r="C13" s="74"/>
      <c r="D13" s="32"/>
      <c r="E13" s="48"/>
      <c r="F13" s="102"/>
      <c r="G13" s="103"/>
      <c r="H13" s="40" t="s">
        <v>36</v>
      </c>
    </row>
    <row r="14" spans="1:7" ht="13.5" customHeight="1">
      <c r="A14" s="6">
        <v>11</v>
      </c>
      <c r="B14" s="31" t="s">
        <v>140</v>
      </c>
      <c r="C14" s="74"/>
      <c r="D14" s="32"/>
      <c r="E14" s="48"/>
      <c r="F14" s="102"/>
      <c r="G14" s="103"/>
    </row>
    <row r="15" spans="1:7" ht="13.5" customHeight="1">
      <c r="A15" s="5">
        <v>12</v>
      </c>
      <c r="B15" s="73" t="s">
        <v>321</v>
      </c>
      <c r="C15" s="42">
        <v>1976</v>
      </c>
      <c r="D15" s="75">
        <v>175</v>
      </c>
      <c r="E15" s="48"/>
      <c r="F15" s="92"/>
      <c r="G15" s="48"/>
    </row>
    <row r="16" spans="1:7" ht="13.5" customHeight="1">
      <c r="A16" s="36">
        <v>13</v>
      </c>
      <c r="B16" s="96" t="s">
        <v>385</v>
      </c>
      <c r="C16" s="74"/>
      <c r="D16" s="97"/>
      <c r="E16" s="48"/>
      <c r="F16" s="92"/>
      <c r="G16" s="48"/>
    </row>
    <row r="17" spans="1:8" ht="12.75">
      <c r="A17" s="5">
        <v>14</v>
      </c>
      <c r="B17" s="73" t="s">
        <v>386</v>
      </c>
      <c r="C17" s="42"/>
      <c r="D17" s="75"/>
      <c r="E17" s="48"/>
      <c r="F17" s="110"/>
      <c r="G17" s="111"/>
      <c r="H17" s="17"/>
    </row>
    <row r="18" spans="1:7" ht="12.75">
      <c r="A18" s="6"/>
      <c r="B18" s="76" t="s">
        <v>6</v>
      </c>
      <c r="C18" s="63">
        <f>(2007*6-SUM(C4:C17))/6</f>
        <v>34.666666666666664</v>
      </c>
      <c r="D18" s="64">
        <f>SUM(D4:D17)/7</f>
        <v>179.42857142857142</v>
      </c>
      <c r="E18" s="108" t="s">
        <v>290</v>
      </c>
      <c r="F18" s="108"/>
      <c r="G18" s="109"/>
    </row>
    <row r="19" spans="1:6" ht="12.75">
      <c r="A19" s="9"/>
      <c r="B19" s="10"/>
      <c r="C19" s="11"/>
      <c r="D19" s="11"/>
      <c r="E19" s="12"/>
      <c r="F19" s="13"/>
    </row>
    <row r="20" spans="1:8" ht="12.75">
      <c r="A20" s="9"/>
      <c r="B20" s="21" t="s">
        <v>8</v>
      </c>
      <c r="C20" s="71" t="s">
        <v>141</v>
      </c>
      <c r="D20" s="11"/>
      <c r="E20" s="12"/>
      <c r="H20" s="25"/>
    </row>
    <row r="21" spans="1:5" ht="12.75">
      <c r="A21" s="9"/>
      <c r="B21" s="21" t="s">
        <v>30</v>
      </c>
      <c r="C21" s="39" t="s">
        <v>142</v>
      </c>
      <c r="D21" s="11"/>
      <c r="E21" s="12"/>
    </row>
    <row r="22" spans="1:6" ht="12.75">
      <c r="A22" s="9"/>
      <c r="B22" s="21"/>
      <c r="C22" s="52"/>
      <c r="D22" s="11"/>
      <c r="E22" s="12"/>
      <c r="F22" s="13"/>
    </row>
    <row r="23" spans="2:9" ht="67.5" customHeight="1">
      <c r="B23" s="77" t="s">
        <v>7</v>
      </c>
      <c r="C23" s="105" t="s">
        <v>181</v>
      </c>
      <c r="D23" s="105"/>
      <c r="E23" s="105"/>
      <c r="F23" s="105"/>
      <c r="G23" s="105"/>
      <c r="H23" s="105"/>
      <c r="I23" s="105"/>
    </row>
    <row r="24" spans="3:7" ht="12.75">
      <c r="C24" s="71"/>
      <c r="G24" s="79"/>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sheetData>
  <mergeCells count="15">
    <mergeCell ref="F9:G9"/>
    <mergeCell ref="C23:I23"/>
    <mergeCell ref="F3:G3"/>
    <mergeCell ref="E18:G18"/>
    <mergeCell ref="F17:G17"/>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2"/>
  <sheetViews>
    <sheetView workbookViewId="0" topLeftCell="A1">
      <selection activeCell="E14" sqref="E14"/>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203</v>
      </c>
    </row>
    <row r="2" ht="12.75"/>
    <row r="3" spans="1:8" ht="12.75">
      <c r="A3" s="2" t="s">
        <v>3</v>
      </c>
      <c r="B3" s="28" t="s">
        <v>2</v>
      </c>
      <c r="C3" s="5" t="s">
        <v>0</v>
      </c>
      <c r="D3" s="5" t="s">
        <v>1</v>
      </c>
      <c r="E3" s="5" t="s">
        <v>5</v>
      </c>
      <c r="F3" s="106" t="s">
        <v>4</v>
      </c>
      <c r="G3" s="107"/>
      <c r="H3" s="9"/>
    </row>
    <row r="4" spans="1:7" ht="12.75">
      <c r="A4" s="6">
        <v>1</v>
      </c>
      <c r="B4" s="80" t="s">
        <v>206</v>
      </c>
      <c r="C4" s="23">
        <v>1975</v>
      </c>
      <c r="D4" s="23">
        <v>181</v>
      </c>
      <c r="E4" s="23"/>
      <c r="F4" s="102" t="s">
        <v>286</v>
      </c>
      <c r="G4" s="103"/>
    </row>
    <row r="5" spans="1:7" ht="12.75" customHeight="1">
      <c r="A5" s="6">
        <v>2</v>
      </c>
      <c r="B5" s="80" t="s">
        <v>207</v>
      </c>
      <c r="C5" s="23">
        <v>1977</v>
      </c>
      <c r="D5" s="23">
        <v>173</v>
      </c>
      <c r="E5" s="23"/>
      <c r="F5" s="102" t="s">
        <v>286</v>
      </c>
      <c r="G5" s="103"/>
    </row>
    <row r="6" spans="1:8" ht="12.75" customHeight="1">
      <c r="A6" s="6">
        <v>3</v>
      </c>
      <c r="B6" s="80" t="s">
        <v>242</v>
      </c>
      <c r="C6" s="23">
        <v>1966</v>
      </c>
      <c r="D6" s="23">
        <v>184</v>
      </c>
      <c r="E6" s="23"/>
      <c r="F6" s="102"/>
      <c r="G6" s="103"/>
      <c r="H6" s="40" t="s">
        <v>36</v>
      </c>
    </row>
    <row r="7" spans="1:8" ht="12.75" customHeight="1">
      <c r="A7" s="6">
        <v>4</v>
      </c>
      <c r="B7" s="80" t="s">
        <v>243</v>
      </c>
      <c r="C7" s="23">
        <v>1966</v>
      </c>
      <c r="D7" s="23">
        <v>172</v>
      </c>
      <c r="E7" s="23" t="s">
        <v>283</v>
      </c>
      <c r="F7" s="102" t="s">
        <v>284</v>
      </c>
      <c r="G7" s="103"/>
      <c r="H7" s="40" t="s">
        <v>36</v>
      </c>
    </row>
    <row r="8" spans="1:7" ht="12.75" customHeight="1">
      <c r="A8" s="6">
        <v>5</v>
      </c>
      <c r="B8" s="80" t="s">
        <v>244</v>
      </c>
      <c r="C8" s="23">
        <v>1976</v>
      </c>
      <c r="D8" s="23">
        <v>174</v>
      </c>
      <c r="E8" s="23" t="s">
        <v>283</v>
      </c>
      <c r="F8" s="122" t="s">
        <v>285</v>
      </c>
      <c r="G8" s="103"/>
    </row>
    <row r="9" spans="1:7" ht="12.75" customHeight="1">
      <c r="A9" s="6">
        <v>6</v>
      </c>
      <c r="B9" s="80" t="s">
        <v>245</v>
      </c>
      <c r="C9" s="23">
        <v>1973</v>
      </c>
      <c r="D9" s="23">
        <v>172</v>
      </c>
      <c r="E9" s="23"/>
      <c r="F9" s="104"/>
      <c r="G9" s="104"/>
    </row>
    <row r="10" spans="1:7" ht="13.5" customHeight="1">
      <c r="A10" s="6">
        <v>7</v>
      </c>
      <c r="B10" s="80" t="s">
        <v>246</v>
      </c>
      <c r="C10" s="23">
        <v>1961</v>
      </c>
      <c r="D10" s="23">
        <v>190</v>
      </c>
      <c r="E10" s="23"/>
      <c r="F10" s="102" t="s">
        <v>286</v>
      </c>
      <c r="G10" s="103"/>
    </row>
    <row r="11" spans="1:7" ht="12.75" customHeight="1">
      <c r="A11" s="6">
        <v>8</v>
      </c>
      <c r="B11" s="80" t="s">
        <v>287</v>
      </c>
      <c r="C11" s="23">
        <v>1972</v>
      </c>
      <c r="D11" s="23">
        <v>200</v>
      </c>
      <c r="E11" s="23"/>
      <c r="F11" s="102"/>
      <c r="G11" s="103"/>
    </row>
    <row r="12" spans="1:7" ht="13.5" customHeight="1">
      <c r="A12" s="6">
        <v>9</v>
      </c>
      <c r="B12" s="31" t="s">
        <v>288</v>
      </c>
      <c r="C12" s="74">
        <v>1982</v>
      </c>
      <c r="D12" s="32">
        <v>190</v>
      </c>
      <c r="E12" s="48"/>
      <c r="F12" s="102" t="s">
        <v>286</v>
      </c>
      <c r="G12" s="103"/>
    </row>
    <row r="13" spans="1:8" ht="12.75" customHeight="1">
      <c r="A13" s="6">
        <v>10</v>
      </c>
      <c r="B13" s="31" t="s">
        <v>289</v>
      </c>
      <c r="C13" s="74">
        <v>1981</v>
      </c>
      <c r="D13" s="32">
        <v>177</v>
      </c>
      <c r="E13" s="48"/>
      <c r="F13" s="122" t="s">
        <v>286</v>
      </c>
      <c r="G13" s="103"/>
      <c r="H13" s="40" t="s">
        <v>36</v>
      </c>
    </row>
    <row r="14" spans="1:7" ht="13.5" customHeight="1">
      <c r="A14" s="6">
        <v>11</v>
      </c>
      <c r="B14" s="31" t="s">
        <v>319</v>
      </c>
      <c r="C14" s="74">
        <v>1970</v>
      </c>
      <c r="D14" s="32">
        <v>184</v>
      </c>
      <c r="E14" s="48"/>
      <c r="F14" s="102"/>
      <c r="G14" s="103"/>
    </row>
    <row r="15" spans="1:8" ht="12.75">
      <c r="A15" s="5">
        <v>12</v>
      </c>
      <c r="B15" s="73" t="s">
        <v>330</v>
      </c>
      <c r="C15" s="42">
        <v>1981</v>
      </c>
      <c r="D15" s="75">
        <v>186</v>
      </c>
      <c r="E15" s="48"/>
      <c r="F15" s="110"/>
      <c r="G15" s="111"/>
      <c r="H15" s="17"/>
    </row>
    <row r="16" spans="1:7" ht="12.75">
      <c r="A16" s="6"/>
      <c r="B16" s="76" t="s">
        <v>6</v>
      </c>
      <c r="C16" s="63">
        <f>(2007*12-SUM(C4:C15))/12</f>
        <v>33.666666666666664</v>
      </c>
      <c r="D16" s="64">
        <f>SUM(D4:D15)/12</f>
        <v>181.91666666666666</v>
      </c>
      <c r="E16" s="108" t="s">
        <v>290</v>
      </c>
      <c r="F16" s="108"/>
      <c r="G16" s="109"/>
    </row>
    <row r="17" spans="1:6" ht="12.75">
      <c r="A17" s="9"/>
      <c r="B17" s="10"/>
      <c r="C17" s="11"/>
      <c r="D17" s="11"/>
      <c r="E17" s="12"/>
      <c r="F17" s="13"/>
    </row>
    <row r="18" spans="1:8" ht="12.75">
      <c r="A18" s="9"/>
      <c r="B18" s="21" t="s">
        <v>60</v>
      </c>
      <c r="C18" s="71" t="s">
        <v>204</v>
      </c>
      <c r="D18" s="11"/>
      <c r="E18" s="12"/>
      <c r="H18" s="25"/>
    </row>
    <row r="19" spans="1:5" ht="12.75">
      <c r="A19" s="9"/>
      <c r="B19" s="21"/>
      <c r="C19" s="39" t="s">
        <v>205</v>
      </c>
      <c r="D19" s="11"/>
      <c r="E19" s="12"/>
    </row>
    <row r="20" spans="1:6" ht="12.75">
      <c r="A20" s="9"/>
      <c r="B20" s="21"/>
      <c r="C20" s="52"/>
      <c r="D20" s="11"/>
      <c r="E20" s="12"/>
      <c r="F20" s="13"/>
    </row>
    <row r="21" spans="2:9" ht="30" customHeight="1">
      <c r="B21" s="77" t="s">
        <v>7</v>
      </c>
      <c r="C21" s="105" t="s">
        <v>320</v>
      </c>
      <c r="D21" s="105"/>
      <c r="E21" s="105"/>
      <c r="F21" s="105"/>
      <c r="G21" s="105"/>
      <c r="H21" s="105"/>
      <c r="I21" s="105"/>
    </row>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9:G9"/>
    <mergeCell ref="C21:I21"/>
    <mergeCell ref="F3:G3"/>
    <mergeCell ref="E16:G16"/>
    <mergeCell ref="F15:G15"/>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1"/>
  <sheetViews>
    <sheetView workbookViewId="0" topLeftCell="A1">
      <selection activeCell="B18" sqref="B18"/>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8" max="8" width="11.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B1" s="27"/>
      <c r="C1" s="21" t="s">
        <v>362</v>
      </c>
      <c r="D1" s="21"/>
    </row>
    <row r="2" ht="12.75"/>
    <row r="3" spans="1:8" ht="12.75">
      <c r="A3" s="2" t="s">
        <v>3</v>
      </c>
      <c r="B3" s="28" t="s">
        <v>2</v>
      </c>
      <c r="C3" s="5" t="s">
        <v>0</v>
      </c>
      <c r="D3" s="5" t="s">
        <v>1</v>
      </c>
      <c r="E3" s="2" t="s">
        <v>5</v>
      </c>
      <c r="F3" s="126" t="s">
        <v>4</v>
      </c>
      <c r="G3" s="127"/>
      <c r="H3" s="9"/>
    </row>
    <row r="4" spans="1:8" ht="12.75">
      <c r="A4" s="2">
        <v>1</v>
      </c>
      <c r="B4" s="29" t="s">
        <v>397</v>
      </c>
      <c r="C4" s="30"/>
      <c r="D4" s="30"/>
      <c r="E4" s="30"/>
      <c r="F4" s="110"/>
      <c r="G4" s="111"/>
      <c r="H4" s="17"/>
    </row>
    <row r="5" spans="1:8" ht="12.75" customHeight="1">
      <c r="A5" s="2">
        <v>2</v>
      </c>
      <c r="B5" s="31" t="s">
        <v>398</v>
      </c>
      <c r="C5" s="32"/>
      <c r="D5" s="32"/>
      <c r="E5" s="33"/>
      <c r="F5" s="123"/>
      <c r="G5" s="123"/>
      <c r="H5" s="17"/>
    </row>
    <row r="6" spans="1:8" ht="12.75" customHeight="1">
      <c r="A6" s="2">
        <v>3</v>
      </c>
      <c r="B6" s="31" t="s">
        <v>398</v>
      </c>
      <c r="C6" s="32"/>
      <c r="D6" s="32"/>
      <c r="E6" s="33"/>
      <c r="F6" s="123"/>
      <c r="G6" s="123"/>
      <c r="H6" s="18"/>
    </row>
    <row r="7" spans="1:8" ht="12.75">
      <c r="A7" s="2">
        <v>4</v>
      </c>
      <c r="B7" s="31" t="s">
        <v>398</v>
      </c>
      <c r="C7" s="32"/>
      <c r="D7" s="32"/>
      <c r="E7" s="33"/>
      <c r="F7" s="123"/>
      <c r="G7" s="123"/>
      <c r="H7" s="17"/>
    </row>
    <row r="8" spans="1:8" ht="12.75" customHeight="1">
      <c r="A8" s="2">
        <v>5</v>
      </c>
      <c r="B8" s="31" t="s">
        <v>398</v>
      </c>
      <c r="C8" s="32"/>
      <c r="D8" s="32"/>
      <c r="E8" s="33"/>
      <c r="F8" s="123"/>
      <c r="G8" s="123"/>
      <c r="H8" s="17"/>
    </row>
    <row r="9" spans="1:8" ht="12.75" customHeight="1">
      <c r="A9" s="2">
        <v>6</v>
      </c>
      <c r="B9" s="31" t="s">
        <v>398</v>
      </c>
      <c r="C9" s="32"/>
      <c r="D9" s="32"/>
      <c r="E9" s="33"/>
      <c r="F9" s="123"/>
      <c r="G9" s="123"/>
      <c r="H9" s="17"/>
    </row>
    <row r="10" spans="1:8" ht="12.75">
      <c r="A10" s="2">
        <v>7</v>
      </c>
      <c r="B10" s="31" t="s">
        <v>398</v>
      </c>
      <c r="C10" s="32"/>
      <c r="D10" s="32"/>
      <c r="E10" s="33"/>
      <c r="F10" s="123"/>
      <c r="G10" s="123"/>
      <c r="H10" s="17"/>
    </row>
    <row r="11" spans="1:8" ht="12.75">
      <c r="A11" s="2">
        <v>8</v>
      </c>
      <c r="B11" s="31" t="s">
        <v>398</v>
      </c>
      <c r="C11" s="32"/>
      <c r="D11" s="32"/>
      <c r="E11" s="33"/>
      <c r="F11" s="123"/>
      <c r="G11" s="123"/>
      <c r="H11" s="17"/>
    </row>
    <row r="12" spans="1:8" ht="12.75">
      <c r="A12" s="2">
        <v>9</v>
      </c>
      <c r="B12" s="31" t="s">
        <v>398</v>
      </c>
      <c r="C12" s="32"/>
      <c r="D12" s="32"/>
      <c r="E12" s="33"/>
      <c r="F12" s="123"/>
      <c r="G12" s="123"/>
      <c r="H12" s="17"/>
    </row>
    <row r="13" spans="1:8" ht="12.75">
      <c r="A13" s="2">
        <v>10</v>
      </c>
      <c r="B13" s="31" t="s">
        <v>398</v>
      </c>
      <c r="C13" s="32"/>
      <c r="D13" s="32"/>
      <c r="E13" s="34"/>
      <c r="F13" s="123"/>
      <c r="G13" s="123"/>
      <c r="H13" s="17"/>
    </row>
    <row r="14" spans="1:8" ht="12.75">
      <c r="A14" s="2">
        <v>11</v>
      </c>
      <c r="B14" s="31" t="s">
        <v>398</v>
      </c>
      <c r="C14" s="32"/>
      <c r="D14" s="32"/>
      <c r="E14" s="34"/>
      <c r="F14" s="123"/>
      <c r="G14" s="123"/>
      <c r="H14" s="17"/>
    </row>
    <row r="15" spans="1:8" ht="12.75">
      <c r="A15" s="5">
        <v>12</v>
      </c>
      <c r="B15" s="31" t="s">
        <v>398</v>
      </c>
      <c r="C15" s="32"/>
      <c r="D15" s="88"/>
      <c r="E15" s="38"/>
      <c r="F15" s="115"/>
      <c r="G15" s="124"/>
      <c r="H15" s="17"/>
    </row>
    <row r="16" spans="1:7" ht="12.75">
      <c r="A16" s="6"/>
      <c r="B16" s="35" t="s">
        <v>6</v>
      </c>
      <c r="C16" s="89">
        <f>(2007*12-SUM(C4:C15))/12</f>
        <v>2007</v>
      </c>
      <c r="D16" s="90">
        <f>SUM(D4:D15)/12</f>
        <v>0</v>
      </c>
      <c r="E16" s="108" t="s">
        <v>290</v>
      </c>
      <c r="F16" s="108"/>
      <c r="G16" s="109"/>
    </row>
    <row r="17" ht="12.75"/>
    <row r="18" spans="1:8" ht="12.75">
      <c r="A18" s="9"/>
      <c r="B18" s="21" t="s">
        <v>60</v>
      </c>
      <c r="C18" t="s">
        <v>396</v>
      </c>
      <c r="D18" s="11"/>
      <c r="E18" s="12"/>
      <c r="F18" s="13"/>
      <c r="H18" s="25"/>
    </row>
    <row r="19" ht="12.75">
      <c r="A19" s="9"/>
    </row>
    <row r="20" spans="1:7" ht="12.75">
      <c r="A20" s="9"/>
      <c r="C20" s="27"/>
      <c r="D20" s="27"/>
      <c r="E20" s="27"/>
      <c r="F20" s="27"/>
      <c r="G20" s="27"/>
    </row>
    <row r="21" spans="1:8" ht="27" customHeight="1">
      <c r="A21" s="9"/>
      <c r="B21" s="77" t="s">
        <v>7</v>
      </c>
      <c r="C21" s="125" t="s">
        <v>395</v>
      </c>
      <c r="D21" s="125"/>
      <c r="E21" s="125"/>
      <c r="F21" s="125"/>
      <c r="G21" s="125"/>
      <c r="H21" s="125"/>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C21:H21"/>
    <mergeCell ref="F8:G8"/>
    <mergeCell ref="F3:G3"/>
    <mergeCell ref="F7:G7"/>
    <mergeCell ref="F6:G6"/>
    <mergeCell ref="F5:G5"/>
    <mergeCell ref="F4:G4"/>
    <mergeCell ref="F12:G12"/>
    <mergeCell ref="F11:G11"/>
    <mergeCell ref="F10:G10"/>
    <mergeCell ref="F9:G9"/>
    <mergeCell ref="E16:G16"/>
    <mergeCell ref="F15:G15"/>
    <mergeCell ref="F14:G14"/>
    <mergeCell ref="F13:G13"/>
  </mergeCells>
  <printOptions/>
  <pageMargins left="0.24" right="0.49"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1"/>
  <sheetViews>
    <sheetView workbookViewId="0" topLeftCell="A1">
      <selection activeCell="D21" sqref="D21"/>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8" max="8" width="11.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B1" s="27"/>
      <c r="C1" s="21" t="s">
        <v>331</v>
      </c>
      <c r="D1" s="21"/>
    </row>
    <row r="2" ht="12.75"/>
    <row r="3" spans="1:8" ht="12.75">
      <c r="A3" s="2" t="s">
        <v>3</v>
      </c>
      <c r="B3" s="28" t="s">
        <v>2</v>
      </c>
      <c r="C3" s="5" t="s">
        <v>0</v>
      </c>
      <c r="D3" s="5" t="s">
        <v>1</v>
      </c>
      <c r="E3" s="2" t="s">
        <v>5</v>
      </c>
      <c r="F3" s="126" t="s">
        <v>4</v>
      </c>
      <c r="G3" s="127"/>
      <c r="H3" s="9"/>
    </row>
    <row r="4" spans="1:8" ht="12.75">
      <c r="A4" s="2">
        <v>1</v>
      </c>
      <c r="B4" s="29" t="s">
        <v>332</v>
      </c>
      <c r="C4" s="30">
        <v>1983</v>
      </c>
      <c r="D4" s="30">
        <v>178</v>
      </c>
      <c r="E4" s="30"/>
      <c r="F4" s="110"/>
      <c r="G4" s="111"/>
      <c r="H4" s="17"/>
    </row>
    <row r="5" spans="1:8" ht="12.75" customHeight="1">
      <c r="A5" s="2">
        <v>2</v>
      </c>
      <c r="B5" s="31" t="s">
        <v>333</v>
      </c>
      <c r="C5" s="32">
        <v>1980</v>
      </c>
      <c r="D5" s="32">
        <v>190</v>
      </c>
      <c r="E5" s="33"/>
      <c r="F5" s="123"/>
      <c r="G5" s="123"/>
      <c r="H5" s="17"/>
    </row>
    <row r="6" spans="1:8" ht="12.75" customHeight="1">
      <c r="A6" s="2">
        <v>3</v>
      </c>
      <c r="B6" s="31" t="s">
        <v>334</v>
      </c>
      <c r="C6" s="32">
        <v>1974</v>
      </c>
      <c r="D6" s="32">
        <v>186</v>
      </c>
      <c r="E6" s="33"/>
      <c r="F6" s="123"/>
      <c r="G6" s="123"/>
      <c r="H6" s="18"/>
    </row>
    <row r="7" spans="1:8" ht="12.75">
      <c r="A7" s="2">
        <v>4</v>
      </c>
      <c r="B7" s="31" t="s">
        <v>335</v>
      </c>
      <c r="C7" s="32">
        <v>1979</v>
      </c>
      <c r="D7" s="32">
        <v>188</v>
      </c>
      <c r="E7" s="33"/>
      <c r="F7" s="123"/>
      <c r="G7" s="123"/>
      <c r="H7" s="17"/>
    </row>
    <row r="8" spans="1:8" ht="12.75" customHeight="1">
      <c r="A8" s="2">
        <v>5</v>
      </c>
      <c r="B8" s="31" t="s">
        <v>336</v>
      </c>
      <c r="C8" s="32">
        <v>1966</v>
      </c>
      <c r="D8" s="32">
        <v>197</v>
      </c>
      <c r="E8" s="33"/>
      <c r="F8" s="123"/>
      <c r="G8" s="123"/>
      <c r="H8" s="17"/>
    </row>
    <row r="9" spans="1:8" ht="12.75" customHeight="1">
      <c r="A9" s="2">
        <v>6</v>
      </c>
      <c r="B9" s="31" t="s">
        <v>337</v>
      </c>
      <c r="C9" s="32">
        <v>1981</v>
      </c>
      <c r="D9" s="32">
        <v>178</v>
      </c>
      <c r="E9" s="33"/>
      <c r="F9" s="123"/>
      <c r="G9" s="123"/>
      <c r="H9" s="17"/>
    </row>
    <row r="10" spans="1:8" ht="12.75">
      <c r="A10" s="2">
        <v>7</v>
      </c>
      <c r="B10" s="31" t="s">
        <v>338</v>
      </c>
      <c r="C10" s="32">
        <v>1971</v>
      </c>
      <c r="D10" s="32">
        <v>175</v>
      </c>
      <c r="E10" s="33"/>
      <c r="F10" s="123"/>
      <c r="G10" s="123"/>
      <c r="H10" s="17"/>
    </row>
    <row r="11" spans="1:8" ht="12.75">
      <c r="A11" s="2">
        <v>8</v>
      </c>
      <c r="B11" s="31" t="s">
        <v>339</v>
      </c>
      <c r="C11" s="32">
        <v>1962</v>
      </c>
      <c r="D11" s="32">
        <v>176</v>
      </c>
      <c r="E11" s="33"/>
      <c r="F11" s="123"/>
      <c r="G11" s="123"/>
      <c r="H11" s="17"/>
    </row>
    <row r="12" spans="1:8" ht="12.75">
      <c r="A12" s="2">
        <v>9</v>
      </c>
      <c r="B12" s="31" t="s">
        <v>340</v>
      </c>
      <c r="C12" s="32">
        <v>1973</v>
      </c>
      <c r="D12" s="32">
        <v>179</v>
      </c>
      <c r="E12" s="33"/>
      <c r="F12" s="123"/>
      <c r="G12" s="123"/>
      <c r="H12" s="17"/>
    </row>
    <row r="13" spans="1:8" ht="12.75">
      <c r="A13" s="2">
        <v>10</v>
      </c>
      <c r="B13" s="31" t="s">
        <v>341</v>
      </c>
      <c r="C13" s="32">
        <v>1939</v>
      </c>
      <c r="D13" s="32">
        <v>163</v>
      </c>
      <c r="E13" s="34"/>
      <c r="F13" s="123"/>
      <c r="G13" s="123"/>
      <c r="H13" s="17"/>
    </row>
    <row r="14" spans="1:8" ht="12.75">
      <c r="A14" s="2">
        <v>11</v>
      </c>
      <c r="B14" s="31" t="s">
        <v>342</v>
      </c>
      <c r="C14" s="32">
        <v>1989</v>
      </c>
      <c r="D14" s="32">
        <v>185</v>
      </c>
      <c r="E14" s="34"/>
      <c r="F14" s="123"/>
      <c r="G14" s="123"/>
      <c r="H14" s="17"/>
    </row>
    <row r="15" spans="1:8" ht="12.75">
      <c r="A15" s="5">
        <v>12</v>
      </c>
      <c r="B15" s="38" t="s">
        <v>343</v>
      </c>
      <c r="C15" s="32">
        <v>1989</v>
      </c>
      <c r="D15" s="88">
        <v>176</v>
      </c>
      <c r="E15" s="38"/>
      <c r="F15" s="115"/>
      <c r="G15" s="124"/>
      <c r="H15" s="17"/>
    </row>
    <row r="16" spans="1:7" ht="12.75">
      <c r="A16" s="6"/>
      <c r="B16" s="35" t="s">
        <v>6</v>
      </c>
      <c r="C16" s="89">
        <f>(2007*12-SUM(C4:C15))/12</f>
        <v>33.166666666666664</v>
      </c>
      <c r="D16" s="90">
        <f>SUM(D4:D15)/12</f>
        <v>180.91666666666666</v>
      </c>
      <c r="E16" s="108" t="s">
        <v>290</v>
      </c>
      <c r="F16" s="108"/>
      <c r="G16" s="109"/>
    </row>
    <row r="17" ht="12.75"/>
    <row r="18" spans="1:8" ht="12.75">
      <c r="A18" s="9"/>
      <c r="B18" s="21" t="s">
        <v>60</v>
      </c>
      <c r="C18" t="s">
        <v>344</v>
      </c>
      <c r="D18" s="11"/>
      <c r="E18" s="12"/>
      <c r="F18" s="13"/>
      <c r="H18" s="25"/>
    </row>
    <row r="19" spans="1:3" ht="12.75">
      <c r="A19" s="9"/>
      <c r="C19" t="s">
        <v>345</v>
      </c>
    </row>
    <row r="20" spans="1:7" ht="12.75">
      <c r="A20" s="9"/>
      <c r="C20" s="27"/>
      <c r="D20" s="27"/>
      <c r="E20" s="27"/>
      <c r="F20" s="27"/>
      <c r="G20" s="27"/>
    </row>
    <row r="21" spans="1:7" ht="12.75">
      <c r="A21" s="9"/>
      <c r="B21" s="15" t="s">
        <v>7</v>
      </c>
      <c r="C21" s="14" t="s">
        <v>427</v>
      </c>
      <c r="D21" s="27"/>
      <c r="E21" s="27"/>
      <c r="F21" s="27"/>
      <c r="G21" s="27"/>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4">
    <mergeCell ref="E16:G16"/>
    <mergeCell ref="F15:G15"/>
    <mergeCell ref="F14:G14"/>
    <mergeCell ref="F13:G13"/>
    <mergeCell ref="F12:G12"/>
    <mergeCell ref="F11:G11"/>
    <mergeCell ref="F10:G10"/>
    <mergeCell ref="F9:G9"/>
    <mergeCell ref="F8:G8"/>
    <mergeCell ref="F3:G3"/>
    <mergeCell ref="F7:G7"/>
    <mergeCell ref="F6:G6"/>
    <mergeCell ref="F5:G5"/>
    <mergeCell ref="F4:G4"/>
  </mergeCells>
  <printOptions/>
  <pageMargins left="0.24" right="0.49"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C22:G22"/>
  <sheetViews>
    <sheetView workbookViewId="0" topLeftCell="A1">
      <selection activeCell="G19" sqref="G19"/>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ht="12.75"/>
    <row r="2" ht="12.75"/>
    <row r="3" ht="12.75"/>
    <row r="4" ht="12.75"/>
    <row r="5" ht="12.75" customHeight="1"/>
    <row r="6" ht="12.75" customHeight="1"/>
    <row r="7" ht="12.75" customHeight="1"/>
    <row r="8" ht="12.75" customHeight="1"/>
    <row r="9" ht="12.75" customHeight="1"/>
    <row r="10" ht="13.5" customHeight="1"/>
    <row r="11" ht="12.75" customHeight="1"/>
    <row r="12" ht="13.5" customHeight="1"/>
    <row r="13" ht="12.75" customHeight="1"/>
    <row r="14" ht="13.5" customHeight="1"/>
    <row r="15" ht="12.75"/>
    <row r="16" ht="12.75"/>
    <row r="17" ht="12.75"/>
    <row r="18" ht="12.75"/>
    <row r="19" ht="12.75"/>
    <row r="20" ht="12.75"/>
    <row r="21" ht="40.5" customHeight="1"/>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4"/>
  <sheetViews>
    <sheetView workbookViewId="0" topLeftCell="A1">
      <selection activeCell="E11" sqref="E11"/>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9.37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86"/>
      <c r="D1" s="1" t="s">
        <v>187</v>
      </c>
    </row>
    <row r="2" ht="12.75"/>
    <row r="3" spans="1:8" ht="12.75">
      <c r="A3" s="2" t="s">
        <v>3</v>
      </c>
      <c r="B3" s="28" t="s">
        <v>2</v>
      </c>
      <c r="C3" s="5" t="s">
        <v>0</v>
      </c>
      <c r="D3" s="5" t="s">
        <v>1</v>
      </c>
      <c r="E3" s="5" t="s">
        <v>5</v>
      </c>
      <c r="F3" s="106" t="s">
        <v>4</v>
      </c>
      <c r="G3" s="107"/>
      <c r="H3" s="9"/>
    </row>
    <row r="4" spans="1:7" ht="12.75">
      <c r="A4" s="6">
        <v>1</v>
      </c>
      <c r="B4" s="38" t="s">
        <v>298</v>
      </c>
      <c r="C4" s="26">
        <v>1987</v>
      </c>
      <c r="D4" s="26">
        <v>180</v>
      </c>
      <c r="E4" s="26" t="s">
        <v>299</v>
      </c>
      <c r="F4" s="128" t="s">
        <v>300</v>
      </c>
      <c r="G4" s="128"/>
    </row>
    <row r="5" spans="1:7" ht="12.75" customHeight="1">
      <c r="A5" s="6">
        <v>2</v>
      </c>
      <c r="B5" s="38" t="s">
        <v>301</v>
      </c>
      <c r="C5" s="26">
        <v>1988</v>
      </c>
      <c r="D5" s="26">
        <v>201</v>
      </c>
      <c r="E5" s="26" t="s">
        <v>299</v>
      </c>
      <c r="F5" s="128" t="s">
        <v>302</v>
      </c>
      <c r="G5" s="128"/>
    </row>
    <row r="6" spans="1:8" ht="12.75" customHeight="1">
      <c r="A6" s="6">
        <v>3</v>
      </c>
      <c r="B6" s="38" t="s">
        <v>303</v>
      </c>
      <c r="C6" s="26">
        <v>1989</v>
      </c>
      <c r="D6" s="26">
        <v>187</v>
      </c>
      <c r="E6" s="26"/>
      <c r="F6" s="128" t="s">
        <v>302</v>
      </c>
      <c r="G6" s="128"/>
      <c r="H6" s="40" t="s">
        <v>36</v>
      </c>
    </row>
    <row r="7" spans="1:8" ht="12.75" customHeight="1">
      <c r="A7" s="6">
        <v>4</v>
      </c>
      <c r="B7" s="38" t="s">
        <v>304</v>
      </c>
      <c r="C7" s="26">
        <v>1987</v>
      </c>
      <c r="D7" s="26">
        <v>197</v>
      </c>
      <c r="E7" s="26" t="s">
        <v>299</v>
      </c>
      <c r="F7" s="128" t="s">
        <v>305</v>
      </c>
      <c r="G7" s="128"/>
      <c r="H7" s="40" t="s">
        <v>36</v>
      </c>
    </row>
    <row r="8" spans="1:7" ht="12.75" customHeight="1">
      <c r="A8" s="6">
        <v>5</v>
      </c>
      <c r="B8" s="38" t="s">
        <v>400</v>
      </c>
      <c r="C8" s="26">
        <v>1981</v>
      </c>
      <c r="D8" s="26">
        <v>183</v>
      </c>
      <c r="E8" s="26" t="s">
        <v>299</v>
      </c>
      <c r="F8" s="128" t="s">
        <v>306</v>
      </c>
      <c r="G8" s="128"/>
    </row>
    <row r="9" spans="1:7" ht="12.75" customHeight="1">
      <c r="A9" s="6">
        <v>6</v>
      </c>
      <c r="B9" s="38" t="s">
        <v>307</v>
      </c>
      <c r="C9" s="26">
        <v>1988</v>
      </c>
      <c r="D9" s="26">
        <v>181</v>
      </c>
      <c r="E9" s="26" t="s">
        <v>101</v>
      </c>
      <c r="F9" s="128" t="s">
        <v>308</v>
      </c>
      <c r="G9" s="128"/>
    </row>
    <row r="10" spans="1:7" ht="13.5" customHeight="1">
      <c r="A10" s="6">
        <v>7</v>
      </c>
      <c r="B10" s="38" t="s">
        <v>309</v>
      </c>
      <c r="C10" s="26">
        <v>1989</v>
      </c>
      <c r="D10" s="26">
        <v>181</v>
      </c>
      <c r="E10" s="26"/>
      <c r="F10" s="128" t="s">
        <v>305</v>
      </c>
      <c r="G10" s="128"/>
    </row>
    <row r="11" spans="1:7" ht="12.75" customHeight="1">
      <c r="A11" s="6">
        <v>8</v>
      </c>
      <c r="B11" s="38" t="s">
        <v>310</v>
      </c>
      <c r="C11" s="26">
        <v>1989</v>
      </c>
      <c r="D11" s="26">
        <v>196</v>
      </c>
      <c r="E11" s="26"/>
      <c r="F11" s="128" t="s">
        <v>305</v>
      </c>
      <c r="G11" s="128"/>
    </row>
    <row r="12" spans="1:7" ht="13.5" customHeight="1">
      <c r="A12" s="6">
        <v>9</v>
      </c>
      <c r="B12" s="38" t="s">
        <v>402</v>
      </c>
      <c r="C12" s="26">
        <v>1990</v>
      </c>
      <c r="D12" s="26">
        <v>184</v>
      </c>
      <c r="E12" s="26"/>
      <c r="F12" s="128" t="s">
        <v>35</v>
      </c>
      <c r="G12" s="128"/>
    </row>
    <row r="13" spans="1:8" ht="12.75" customHeight="1">
      <c r="A13" s="6">
        <v>10</v>
      </c>
      <c r="B13" s="38" t="s">
        <v>311</v>
      </c>
      <c r="C13" s="26">
        <v>1974</v>
      </c>
      <c r="D13" s="26">
        <v>195</v>
      </c>
      <c r="E13" s="26"/>
      <c r="F13" s="128" t="s">
        <v>35</v>
      </c>
      <c r="G13" s="128"/>
      <c r="H13" s="40" t="s">
        <v>36</v>
      </c>
    </row>
    <row r="14" spans="1:7" ht="13.5" customHeight="1">
      <c r="A14" s="6">
        <v>11</v>
      </c>
      <c r="B14" s="38" t="s">
        <v>324</v>
      </c>
      <c r="C14" s="26">
        <v>1983</v>
      </c>
      <c r="D14" s="26">
        <v>186</v>
      </c>
      <c r="E14" s="26"/>
      <c r="F14" s="128" t="s">
        <v>35</v>
      </c>
      <c r="G14" s="128"/>
    </row>
    <row r="15" spans="1:7" ht="13.5" customHeight="1">
      <c r="A15" s="36">
        <v>12</v>
      </c>
      <c r="B15" s="38" t="s">
        <v>405</v>
      </c>
      <c r="C15" s="26">
        <v>1989</v>
      </c>
      <c r="D15" s="26">
        <v>195</v>
      </c>
      <c r="E15" s="26"/>
      <c r="F15" s="128" t="s">
        <v>325</v>
      </c>
      <c r="G15" s="128"/>
    </row>
    <row r="16" spans="1:7" ht="13.5" customHeight="1">
      <c r="A16" s="36">
        <v>13</v>
      </c>
      <c r="B16" s="38" t="s">
        <v>403</v>
      </c>
      <c r="C16" s="26"/>
      <c r="D16" s="26"/>
      <c r="E16" s="26"/>
      <c r="F16" s="129"/>
      <c r="G16" s="130"/>
    </row>
    <row r="17" spans="1:8" ht="12.75">
      <c r="A17" s="5">
        <v>14</v>
      </c>
      <c r="B17" s="38" t="s">
        <v>404</v>
      </c>
      <c r="C17" s="26">
        <v>1988</v>
      </c>
      <c r="D17" s="26">
        <v>197</v>
      </c>
      <c r="E17" s="26"/>
      <c r="F17" s="128" t="s">
        <v>401</v>
      </c>
      <c r="G17" s="128"/>
      <c r="H17" s="17"/>
    </row>
    <row r="18" spans="1:7" ht="12.75">
      <c r="A18" s="6"/>
      <c r="B18" s="76" t="s">
        <v>6</v>
      </c>
      <c r="C18" s="63">
        <f>(2007*13-SUM(C4:C17))/13</f>
        <v>20.692307692307693</v>
      </c>
      <c r="D18" s="64">
        <f>SUM(D4:D17)/13</f>
        <v>189.46153846153845</v>
      </c>
      <c r="E18" s="108" t="s">
        <v>290</v>
      </c>
      <c r="F18" s="108"/>
      <c r="G18" s="109"/>
    </row>
    <row r="19" spans="1:6" ht="12.75">
      <c r="A19" s="9"/>
      <c r="B19" s="10"/>
      <c r="C19" s="11"/>
      <c r="D19" s="11"/>
      <c r="E19" s="12"/>
      <c r="F19" s="13"/>
    </row>
    <row r="20" spans="1:8" ht="12.75">
      <c r="A20" s="9"/>
      <c r="B20" s="21" t="s">
        <v>60</v>
      </c>
      <c r="C20" s="71" t="s">
        <v>312</v>
      </c>
      <c r="D20" s="11"/>
      <c r="E20" s="12"/>
      <c r="H20" s="25"/>
    </row>
    <row r="21" spans="1:5" ht="12.75">
      <c r="A21" s="9"/>
      <c r="B21" s="21"/>
      <c r="C21" s="39"/>
      <c r="D21" s="11"/>
      <c r="E21" s="12"/>
    </row>
    <row r="22" spans="1:6" ht="12.75">
      <c r="A22" s="9"/>
      <c r="B22" s="21"/>
      <c r="C22" s="52"/>
      <c r="D22" s="11"/>
      <c r="E22" s="12"/>
      <c r="F22" s="13"/>
    </row>
    <row r="23" spans="2:9" ht="40.5" customHeight="1">
      <c r="B23" s="77" t="s">
        <v>7</v>
      </c>
      <c r="C23" s="105" t="s">
        <v>399</v>
      </c>
      <c r="D23" s="105"/>
      <c r="E23" s="105"/>
      <c r="F23" s="105"/>
      <c r="G23" s="105"/>
      <c r="H23" s="105"/>
      <c r="I23" s="105"/>
    </row>
    <row r="24" spans="3:7" ht="12.75">
      <c r="C24" s="71"/>
      <c r="G24" s="79"/>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sheetData>
  <mergeCells count="17">
    <mergeCell ref="F15:G15"/>
    <mergeCell ref="F16:G16"/>
    <mergeCell ref="F14:G14"/>
    <mergeCell ref="F10:G10"/>
    <mergeCell ref="F11:G11"/>
    <mergeCell ref="F12:G12"/>
    <mergeCell ref="F13:G13"/>
    <mergeCell ref="F9:G9"/>
    <mergeCell ref="C23:I23"/>
    <mergeCell ref="F3:G3"/>
    <mergeCell ref="E18:G18"/>
    <mergeCell ref="F17:G17"/>
    <mergeCell ref="F4:G4"/>
    <mergeCell ref="F5:G5"/>
    <mergeCell ref="F6:G6"/>
    <mergeCell ref="F7:G7"/>
    <mergeCell ref="F8:G8"/>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1"/>
  <sheetViews>
    <sheetView workbookViewId="0" topLeftCell="A1">
      <selection activeCell="E16" sqref="E16:G16"/>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B1" s="27"/>
      <c r="C1" s="1" t="s">
        <v>16</v>
      </c>
      <c r="D1" s="21" t="s">
        <v>17</v>
      </c>
    </row>
    <row r="2" ht="12.75"/>
    <row r="3" spans="1:8" ht="12.75">
      <c r="A3" s="2" t="s">
        <v>3</v>
      </c>
      <c r="B3" s="28" t="s">
        <v>2</v>
      </c>
      <c r="C3" s="5" t="s">
        <v>0</v>
      </c>
      <c r="D3" s="5" t="s">
        <v>1</v>
      </c>
      <c r="E3" s="2" t="s">
        <v>5</v>
      </c>
      <c r="F3" s="126" t="s">
        <v>4</v>
      </c>
      <c r="G3" s="127"/>
      <c r="H3" s="9"/>
    </row>
    <row r="4" spans="1:8" ht="12.75">
      <c r="A4" s="2">
        <v>1</v>
      </c>
      <c r="B4" s="29" t="s">
        <v>18</v>
      </c>
      <c r="C4" s="30">
        <v>1982</v>
      </c>
      <c r="D4" s="30">
        <v>185</v>
      </c>
      <c r="E4" s="30"/>
      <c r="F4" s="110"/>
      <c r="G4" s="111"/>
      <c r="H4" s="17"/>
    </row>
    <row r="5" spans="1:8" ht="12.75" customHeight="1">
      <c r="A5" s="2">
        <v>2</v>
      </c>
      <c r="B5" s="31" t="s">
        <v>19</v>
      </c>
      <c r="C5" s="32">
        <v>1982</v>
      </c>
      <c r="D5" s="32">
        <v>185</v>
      </c>
      <c r="E5" s="33"/>
      <c r="F5" s="123"/>
      <c r="G5" s="123"/>
      <c r="H5" s="17"/>
    </row>
    <row r="6" spans="1:8" ht="12.75" customHeight="1">
      <c r="A6" s="2">
        <v>3</v>
      </c>
      <c r="B6" s="31" t="s">
        <v>20</v>
      </c>
      <c r="C6" s="32">
        <v>1983</v>
      </c>
      <c r="D6" s="32">
        <v>175</v>
      </c>
      <c r="E6" s="33"/>
      <c r="F6" s="123"/>
      <c r="G6" s="123"/>
      <c r="H6" s="18"/>
    </row>
    <row r="7" spans="1:8" ht="12.75">
      <c r="A7" s="2">
        <v>4</v>
      </c>
      <c r="B7" s="31" t="s">
        <v>21</v>
      </c>
      <c r="C7" s="32">
        <v>1987</v>
      </c>
      <c r="D7" s="32">
        <v>195</v>
      </c>
      <c r="E7" s="33"/>
      <c r="F7" s="123"/>
      <c r="G7" s="123"/>
      <c r="H7" s="17"/>
    </row>
    <row r="8" spans="1:8" ht="12.75" customHeight="1">
      <c r="A8" s="2">
        <v>5</v>
      </c>
      <c r="B8" s="31" t="s">
        <v>22</v>
      </c>
      <c r="C8" s="32">
        <v>1983</v>
      </c>
      <c r="D8" s="32">
        <v>174</v>
      </c>
      <c r="E8" s="33"/>
      <c r="F8" s="123"/>
      <c r="G8" s="123"/>
      <c r="H8" s="17"/>
    </row>
    <row r="9" spans="1:8" ht="12.75" customHeight="1">
      <c r="A9" s="2">
        <v>6</v>
      </c>
      <c r="B9" s="31" t="s">
        <v>23</v>
      </c>
      <c r="C9" s="32">
        <v>1983</v>
      </c>
      <c r="D9" s="32">
        <v>182</v>
      </c>
      <c r="E9" s="33"/>
      <c r="F9" s="123"/>
      <c r="G9" s="123"/>
      <c r="H9" s="17"/>
    </row>
    <row r="10" spans="1:8" ht="12.75">
      <c r="A10" s="2">
        <v>7</v>
      </c>
      <c r="B10" s="31" t="s">
        <v>24</v>
      </c>
      <c r="C10" s="32">
        <v>1987</v>
      </c>
      <c r="D10" s="32">
        <v>191</v>
      </c>
      <c r="E10" s="33"/>
      <c r="F10" s="123"/>
      <c r="G10" s="123"/>
      <c r="H10" s="17"/>
    </row>
    <row r="11" spans="1:8" ht="12.75">
      <c r="A11" s="2">
        <v>8</v>
      </c>
      <c r="B11" s="31" t="s">
        <v>25</v>
      </c>
      <c r="C11" s="32">
        <v>1982</v>
      </c>
      <c r="D11" s="32">
        <v>171</v>
      </c>
      <c r="E11" s="33"/>
      <c r="F11" s="123"/>
      <c r="G11" s="123"/>
      <c r="H11" s="17"/>
    </row>
    <row r="12" spans="1:8" ht="12.75">
      <c r="A12" s="2">
        <v>9</v>
      </c>
      <c r="B12" s="31" t="s">
        <v>26</v>
      </c>
      <c r="C12" s="32">
        <v>1987</v>
      </c>
      <c r="D12" s="32">
        <v>185</v>
      </c>
      <c r="E12" s="33"/>
      <c r="F12" s="123"/>
      <c r="G12" s="123"/>
      <c r="H12" s="17"/>
    </row>
    <row r="13" spans="1:8" ht="12.75">
      <c r="A13" s="2">
        <v>10</v>
      </c>
      <c r="B13" s="31"/>
      <c r="C13" s="32"/>
      <c r="D13" s="32"/>
      <c r="E13" s="34"/>
      <c r="F13" s="123"/>
      <c r="G13" s="123"/>
      <c r="H13" s="17"/>
    </row>
    <row r="14" spans="1:8" ht="12.75">
      <c r="A14" s="2">
        <v>11</v>
      </c>
      <c r="B14" s="31"/>
      <c r="C14" s="32"/>
      <c r="D14" s="32"/>
      <c r="E14" s="34"/>
      <c r="F14" s="123"/>
      <c r="G14" s="123"/>
      <c r="H14" s="17"/>
    </row>
    <row r="15" spans="1:8" ht="12.75">
      <c r="A15" s="5">
        <v>12</v>
      </c>
      <c r="B15" s="38"/>
      <c r="C15" s="38"/>
      <c r="D15" s="38"/>
      <c r="E15" s="38"/>
      <c r="F15" s="115"/>
      <c r="G15" s="124"/>
      <c r="H15" s="17"/>
    </row>
    <row r="16" spans="1:7" ht="12.75">
      <c r="A16" s="6"/>
      <c r="B16" s="35" t="s">
        <v>6</v>
      </c>
      <c r="C16" s="19">
        <f>(2006*9-SUM(C4:C14))/9</f>
        <v>22</v>
      </c>
      <c r="D16" s="20">
        <f>SUM(D4:D14)/9</f>
        <v>182.55555555555554</v>
      </c>
      <c r="E16" s="108" t="s">
        <v>290</v>
      </c>
      <c r="F16" s="108"/>
      <c r="G16" s="109"/>
    </row>
    <row r="17" ht="12.75"/>
    <row r="18" spans="1:8" ht="12.75">
      <c r="A18" s="9"/>
      <c r="B18" s="21" t="s">
        <v>60</v>
      </c>
      <c r="C18" t="s">
        <v>185</v>
      </c>
      <c r="D18" s="11"/>
      <c r="E18" s="12"/>
      <c r="F18" s="13"/>
      <c r="H18" s="25"/>
    </row>
    <row r="19" spans="1:3" ht="12.75">
      <c r="A19" s="9"/>
      <c r="C19" t="s">
        <v>186</v>
      </c>
    </row>
    <row r="20" spans="1:7" ht="12.75">
      <c r="A20" s="9"/>
      <c r="C20" s="27"/>
      <c r="D20" s="27"/>
      <c r="E20" s="27"/>
      <c r="F20" s="27"/>
      <c r="G20" s="27"/>
    </row>
    <row r="21" spans="1:7" ht="12.75">
      <c r="A21" s="9"/>
      <c r="B21" s="15" t="s">
        <v>7</v>
      </c>
      <c r="C21" s="14" t="s">
        <v>27</v>
      </c>
      <c r="D21" s="27"/>
      <c r="E21" s="27"/>
      <c r="F21" s="27"/>
      <c r="G21" s="27"/>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4">
    <mergeCell ref="E16:G16"/>
    <mergeCell ref="F15:G15"/>
    <mergeCell ref="F14:G14"/>
    <mergeCell ref="F13:G13"/>
    <mergeCell ref="F12:G12"/>
    <mergeCell ref="F11:G11"/>
    <mergeCell ref="F10:G10"/>
    <mergeCell ref="F9:G9"/>
    <mergeCell ref="F8:G8"/>
    <mergeCell ref="F3:G3"/>
    <mergeCell ref="F7:G7"/>
    <mergeCell ref="F6:G6"/>
    <mergeCell ref="F5:G5"/>
    <mergeCell ref="F4:G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2"/>
  <sheetViews>
    <sheetView workbookViewId="0" topLeftCell="A1">
      <selection activeCell="D22" sqref="D22"/>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63</v>
      </c>
    </row>
    <row r="2" ht="12.75"/>
    <row r="3" spans="1:8" ht="12.75">
      <c r="A3" s="2" t="s">
        <v>3</v>
      </c>
      <c r="B3" s="28" t="s">
        <v>2</v>
      </c>
      <c r="C3" s="5" t="s">
        <v>0</v>
      </c>
      <c r="D3" s="5" t="s">
        <v>1</v>
      </c>
      <c r="E3" s="5" t="s">
        <v>5</v>
      </c>
      <c r="F3" s="106" t="s">
        <v>4</v>
      </c>
      <c r="G3" s="107"/>
      <c r="H3" s="9"/>
    </row>
    <row r="4" spans="1:7" ht="12.75" customHeight="1">
      <c r="A4" s="6">
        <v>1</v>
      </c>
      <c r="B4" s="31" t="s">
        <v>50</v>
      </c>
      <c r="C4" s="32">
        <v>1963</v>
      </c>
      <c r="D4" s="48"/>
      <c r="E4" s="42"/>
      <c r="F4" s="102"/>
      <c r="G4" s="103"/>
    </row>
    <row r="5" spans="1:7" ht="12.75" customHeight="1">
      <c r="A5" s="6">
        <v>2</v>
      </c>
      <c r="B5" s="31" t="s">
        <v>51</v>
      </c>
      <c r="C5" s="32">
        <v>1967</v>
      </c>
      <c r="D5" s="48"/>
      <c r="E5" s="42"/>
      <c r="F5" s="102"/>
      <c r="G5" s="103"/>
    </row>
    <row r="6" spans="1:8" ht="12.75" customHeight="1">
      <c r="A6" s="6">
        <v>3</v>
      </c>
      <c r="B6" s="31" t="s">
        <v>52</v>
      </c>
      <c r="C6" s="32">
        <v>1974</v>
      </c>
      <c r="D6" s="48"/>
      <c r="E6" s="42"/>
      <c r="F6" s="102"/>
      <c r="G6" s="103"/>
      <c r="H6" s="40" t="s">
        <v>36</v>
      </c>
    </row>
    <row r="7" spans="1:8" ht="13.5" customHeight="1">
      <c r="A7" s="6">
        <v>4</v>
      </c>
      <c r="B7" s="31" t="s">
        <v>53</v>
      </c>
      <c r="C7" s="32">
        <v>1964</v>
      </c>
      <c r="D7" s="48"/>
      <c r="E7" s="42"/>
      <c r="F7" s="102"/>
      <c r="G7" s="103"/>
      <c r="H7" s="40" t="s">
        <v>36</v>
      </c>
    </row>
    <row r="8" spans="1:7" ht="12.75" customHeight="1">
      <c r="A8" s="6">
        <v>5</v>
      </c>
      <c r="B8" s="31" t="s">
        <v>54</v>
      </c>
      <c r="C8" s="32">
        <v>1978</v>
      </c>
      <c r="D8" s="48"/>
      <c r="E8" s="42"/>
      <c r="F8" s="102"/>
      <c r="G8" s="103"/>
    </row>
    <row r="9" spans="1:7" ht="12.75" customHeight="1">
      <c r="A9" s="6">
        <v>6</v>
      </c>
      <c r="B9" s="31" t="s">
        <v>327</v>
      </c>
      <c r="C9" s="32">
        <v>1954</v>
      </c>
      <c r="D9" s="48"/>
      <c r="E9" s="42"/>
      <c r="F9" s="102"/>
      <c r="G9" s="103"/>
    </row>
    <row r="10" spans="1:7" ht="12.75" customHeight="1">
      <c r="A10" s="6">
        <v>7</v>
      </c>
      <c r="B10" s="31" t="s">
        <v>55</v>
      </c>
      <c r="C10" s="32">
        <v>1979</v>
      </c>
      <c r="D10" s="48"/>
      <c r="E10" s="42"/>
      <c r="F10" s="102"/>
      <c r="G10" s="103"/>
    </row>
    <row r="11" spans="1:7" ht="13.5" customHeight="1">
      <c r="A11" s="6">
        <v>8</v>
      </c>
      <c r="B11" s="31" t="s">
        <v>56</v>
      </c>
      <c r="C11" s="32">
        <v>1978</v>
      </c>
      <c r="D11" s="48"/>
      <c r="E11" s="42"/>
      <c r="F11" s="102"/>
      <c r="G11" s="103"/>
    </row>
    <row r="12" spans="1:7" ht="12.75" customHeight="1">
      <c r="A12" s="6">
        <v>9</v>
      </c>
      <c r="B12" s="31" t="s">
        <v>57</v>
      </c>
      <c r="C12" s="32">
        <v>1971</v>
      </c>
      <c r="D12" s="48"/>
      <c r="E12" s="42"/>
      <c r="F12" s="102"/>
      <c r="G12" s="103"/>
    </row>
    <row r="13" spans="1:8" ht="13.5" customHeight="1">
      <c r="A13" s="6">
        <v>10</v>
      </c>
      <c r="B13" s="31" t="s">
        <v>58</v>
      </c>
      <c r="C13" s="32">
        <v>1963</v>
      </c>
      <c r="D13" s="48"/>
      <c r="E13" s="42"/>
      <c r="F13" s="102"/>
      <c r="G13" s="103"/>
      <c r="H13" s="40" t="s">
        <v>36</v>
      </c>
    </row>
    <row r="14" spans="1:7" ht="12.75" customHeight="1">
      <c r="A14" s="6">
        <v>11</v>
      </c>
      <c r="B14" s="31" t="s">
        <v>59</v>
      </c>
      <c r="C14" s="32">
        <v>1974</v>
      </c>
      <c r="D14" s="48"/>
      <c r="E14" s="42"/>
      <c r="F14" s="102"/>
      <c r="G14" s="103"/>
    </row>
    <row r="15" spans="1:8" ht="13.5" customHeight="1">
      <c r="A15" s="36">
        <v>12</v>
      </c>
      <c r="B15" s="31" t="s">
        <v>328</v>
      </c>
      <c r="C15" s="32">
        <v>1988</v>
      </c>
      <c r="D15" s="49"/>
      <c r="E15" s="46"/>
      <c r="F15" s="113"/>
      <c r="G15" s="100"/>
      <c r="H15" s="17"/>
    </row>
    <row r="16" spans="1:7" ht="12.75">
      <c r="A16" s="6"/>
      <c r="B16" s="35" t="s">
        <v>6</v>
      </c>
      <c r="C16" s="19">
        <f>(2007*12-SUM(C4:C15))/12</f>
        <v>35.916666666666664</v>
      </c>
      <c r="D16" s="20">
        <f>SUM(D4:D15)/11</f>
        <v>0</v>
      </c>
      <c r="E16" s="108" t="s">
        <v>290</v>
      </c>
      <c r="F16" s="108"/>
      <c r="G16" s="109"/>
    </row>
    <row r="17" spans="1:6" ht="12.75">
      <c r="A17" s="9"/>
      <c r="B17" s="10"/>
      <c r="C17" s="11"/>
      <c r="D17" s="11"/>
      <c r="E17" s="12"/>
      <c r="F17" s="13"/>
    </row>
    <row r="18" spans="1:8" ht="12.75">
      <c r="A18" s="9"/>
      <c r="B18" s="21" t="s">
        <v>60</v>
      </c>
      <c r="C18" s="39" t="s">
        <v>61</v>
      </c>
      <c r="D18" s="11"/>
      <c r="E18" s="12"/>
      <c r="H18" s="25"/>
    </row>
    <row r="19" spans="1:5" ht="12.75">
      <c r="A19" s="9"/>
      <c r="B19" s="21"/>
      <c r="C19" t="s">
        <v>62</v>
      </c>
      <c r="D19" s="11"/>
      <c r="E19" s="12"/>
    </row>
    <row r="20" spans="1:6" ht="12.75">
      <c r="A20" s="9"/>
      <c r="C20" s="39"/>
      <c r="D20" s="11"/>
      <c r="E20" s="12"/>
      <c r="F20" s="13"/>
    </row>
    <row r="21" spans="2:3" ht="12.75">
      <c r="B21" s="15" t="s">
        <v>7</v>
      </c>
      <c r="C21" s="14" t="s">
        <v>64</v>
      </c>
    </row>
    <row r="22" ht="15.75">
      <c r="C22" s="47" t="s">
        <v>65</v>
      </c>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4">
    <mergeCell ref="F3:G3"/>
    <mergeCell ref="E16:G16"/>
    <mergeCell ref="F15:G15"/>
    <mergeCell ref="F4:G4"/>
    <mergeCell ref="F5:G5"/>
    <mergeCell ref="F6:G6"/>
    <mergeCell ref="F7:G7"/>
    <mergeCell ref="F12:G12"/>
    <mergeCell ref="F13:G13"/>
    <mergeCell ref="F14:G14"/>
    <mergeCell ref="F8:G8"/>
    <mergeCell ref="F9:G9"/>
    <mergeCell ref="F10:G10"/>
    <mergeCell ref="F11:G11"/>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22"/>
  <sheetViews>
    <sheetView workbookViewId="0" topLeftCell="A1">
      <selection activeCell="E13" sqref="E13"/>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143</v>
      </c>
    </row>
    <row r="2" ht="12.75"/>
    <row r="3" spans="1:8" ht="12.75">
      <c r="A3" s="2" t="s">
        <v>3</v>
      </c>
      <c r="B3" s="28" t="s">
        <v>2</v>
      </c>
      <c r="C3" s="5" t="s">
        <v>0</v>
      </c>
      <c r="D3" s="5" t="s">
        <v>1</v>
      </c>
      <c r="E3" s="5" t="s">
        <v>5</v>
      </c>
      <c r="F3" s="106" t="s">
        <v>4</v>
      </c>
      <c r="G3" s="107"/>
      <c r="H3" s="9"/>
    </row>
    <row r="4" spans="1:7" ht="12.75">
      <c r="A4" s="6">
        <v>1</v>
      </c>
      <c r="B4" s="80" t="s">
        <v>144</v>
      </c>
      <c r="C4" s="23">
        <v>1976</v>
      </c>
      <c r="D4" s="23">
        <v>165</v>
      </c>
      <c r="E4" s="23" t="s">
        <v>34</v>
      </c>
      <c r="F4" s="102"/>
      <c r="G4" s="103"/>
    </row>
    <row r="5" spans="1:7" ht="12.75" customHeight="1">
      <c r="A5" s="6">
        <v>2</v>
      </c>
      <c r="B5" s="80" t="s">
        <v>145</v>
      </c>
      <c r="C5" s="23">
        <v>1987</v>
      </c>
      <c r="D5" s="23">
        <v>190</v>
      </c>
      <c r="E5" s="23" t="s">
        <v>293</v>
      </c>
      <c r="F5" s="102" t="s">
        <v>152</v>
      </c>
      <c r="G5" s="103"/>
    </row>
    <row r="6" spans="1:8" ht="12.75" customHeight="1">
      <c r="A6" s="6">
        <v>3</v>
      </c>
      <c r="B6" s="80" t="s">
        <v>146</v>
      </c>
      <c r="C6" s="23">
        <v>1987</v>
      </c>
      <c r="D6" s="23">
        <v>192</v>
      </c>
      <c r="E6" s="23" t="s">
        <v>34</v>
      </c>
      <c r="F6" s="102"/>
      <c r="G6" s="103"/>
      <c r="H6" s="40" t="s">
        <v>36</v>
      </c>
    </row>
    <row r="7" spans="1:8" ht="12.75" customHeight="1">
      <c r="A7" s="6">
        <v>4</v>
      </c>
      <c r="B7" s="80" t="s">
        <v>147</v>
      </c>
      <c r="C7" s="23">
        <v>1985</v>
      </c>
      <c r="D7" s="23">
        <v>185</v>
      </c>
      <c r="E7" s="23" t="s">
        <v>34</v>
      </c>
      <c r="F7" s="102"/>
      <c r="G7" s="103"/>
      <c r="H7" s="40" t="s">
        <v>36</v>
      </c>
    </row>
    <row r="8" spans="1:7" ht="12.75" customHeight="1">
      <c r="A8" s="6">
        <v>5</v>
      </c>
      <c r="B8" s="80" t="s">
        <v>148</v>
      </c>
      <c r="C8" s="23">
        <v>1985</v>
      </c>
      <c r="D8" s="23">
        <v>185</v>
      </c>
      <c r="E8" s="23"/>
      <c r="F8" s="102"/>
      <c r="G8" s="103"/>
    </row>
    <row r="9" spans="1:7" ht="12.75" customHeight="1">
      <c r="A9" s="6">
        <v>6</v>
      </c>
      <c r="B9" s="80" t="s">
        <v>149</v>
      </c>
      <c r="C9" s="23">
        <v>1983</v>
      </c>
      <c r="D9" s="23">
        <v>180</v>
      </c>
      <c r="E9" s="23" t="s">
        <v>293</v>
      </c>
      <c r="F9" s="102" t="s">
        <v>152</v>
      </c>
      <c r="G9" s="103"/>
    </row>
    <row r="10" spans="1:7" ht="13.5" customHeight="1">
      <c r="A10" s="6">
        <v>7</v>
      </c>
      <c r="B10" s="80" t="s">
        <v>150</v>
      </c>
      <c r="C10" s="23">
        <v>1988</v>
      </c>
      <c r="D10" s="23">
        <v>175</v>
      </c>
      <c r="E10" s="23" t="s">
        <v>34</v>
      </c>
      <c r="F10" s="102"/>
      <c r="G10" s="103"/>
    </row>
    <row r="11" spans="1:7" ht="12.75" customHeight="1">
      <c r="A11" s="6">
        <v>8</v>
      </c>
      <c r="B11" s="80" t="s">
        <v>151</v>
      </c>
      <c r="C11" s="23">
        <v>1988</v>
      </c>
      <c r="D11" s="23">
        <v>190</v>
      </c>
      <c r="E11" s="23" t="s">
        <v>34</v>
      </c>
      <c r="F11" s="102"/>
      <c r="G11" s="103"/>
    </row>
    <row r="12" spans="1:7" ht="13.5" customHeight="1">
      <c r="A12" s="6">
        <v>9</v>
      </c>
      <c r="B12" s="31" t="s">
        <v>369</v>
      </c>
      <c r="C12" s="74">
        <v>1987</v>
      </c>
      <c r="D12" s="32">
        <v>182</v>
      </c>
      <c r="E12" s="23" t="s">
        <v>34</v>
      </c>
      <c r="F12" s="102"/>
      <c r="G12" s="103"/>
    </row>
    <row r="13" spans="1:8" ht="12.75" customHeight="1">
      <c r="A13" s="6">
        <v>10</v>
      </c>
      <c r="B13" s="31" t="s">
        <v>294</v>
      </c>
      <c r="C13" s="74">
        <v>1988</v>
      </c>
      <c r="D13" s="32">
        <v>180</v>
      </c>
      <c r="E13" s="23" t="s">
        <v>293</v>
      </c>
      <c r="F13" s="102"/>
      <c r="G13" s="103"/>
      <c r="H13" s="40" t="s">
        <v>36</v>
      </c>
    </row>
    <row r="14" spans="1:7" ht="13.5" customHeight="1">
      <c r="A14" s="6">
        <v>11</v>
      </c>
      <c r="B14" s="31" t="s">
        <v>425</v>
      </c>
      <c r="C14" s="74">
        <v>1983</v>
      </c>
      <c r="D14" s="32">
        <v>190</v>
      </c>
      <c r="E14" s="48"/>
      <c r="F14" s="102"/>
      <c r="G14" s="103"/>
    </row>
    <row r="15" spans="1:8" ht="12.75">
      <c r="A15" s="5">
        <v>12</v>
      </c>
      <c r="B15" s="73" t="s">
        <v>426</v>
      </c>
      <c r="C15" s="42">
        <v>1985</v>
      </c>
      <c r="D15" s="75">
        <v>175</v>
      </c>
      <c r="E15" s="48"/>
      <c r="F15" s="110"/>
      <c r="G15" s="111"/>
      <c r="H15" s="17"/>
    </row>
    <row r="16" spans="1:7" ht="12.75">
      <c r="A16" s="6"/>
      <c r="B16" s="76" t="s">
        <v>6</v>
      </c>
      <c r="C16" s="63">
        <f>(2007*12-SUM(C4:C15))/12</f>
        <v>21.833333333333332</v>
      </c>
      <c r="D16" s="64">
        <f>SUM(D4:D15)/12</f>
        <v>182.41666666666666</v>
      </c>
      <c r="E16" s="108" t="s">
        <v>290</v>
      </c>
      <c r="F16" s="108"/>
      <c r="G16" s="109"/>
    </row>
    <row r="17" spans="1:6" ht="12.75">
      <c r="A17" s="9"/>
      <c r="B17" s="10"/>
      <c r="C17" s="11"/>
      <c r="D17" s="11"/>
      <c r="E17" s="12"/>
      <c r="F17" s="13"/>
    </row>
    <row r="18" spans="1:8" ht="12.75">
      <c r="A18" s="9"/>
      <c r="B18" s="21" t="s">
        <v>8</v>
      </c>
      <c r="C18" s="71" t="s">
        <v>291</v>
      </c>
      <c r="D18" s="11"/>
      <c r="E18" s="12"/>
      <c r="H18" s="25"/>
    </row>
    <row r="19" spans="1:5" ht="12.75">
      <c r="A19" s="9"/>
      <c r="B19" s="21" t="s">
        <v>30</v>
      </c>
      <c r="C19" s="39" t="s">
        <v>292</v>
      </c>
      <c r="D19" s="11"/>
      <c r="E19" s="12"/>
    </row>
    <row r="20" spans="1:6" ht="12.75">
      <c r="A20" s="9"/>
      <c r="B20" s="21"/>
      <c r="C20" s="52"/>
      <c r="D20" s="11"/>
      <c r="E20" s="12"/>
      <c r="F20" s="13"/>
    </row>
    <row r="21" spans="2:9" ht="40.5" customHeight="1">
      <c r="B21" s="77" t="s">
        <v>7</v>
      </c>
      <c r="C21" s="105" t="s">
        <v>323</v>
      </c>
      <c r="D21" s="105"/>
      <c r="E21" s="105"/>
      <c r="F21" s="105"/>
      <c r="G21" s="105"/>
      <c r="H21" s="105"/>
      <c r="I21" s="105"/>
    </row>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9:G9"/>
    <mergeCell ref="C21:I21"/>
    <mergeCell ref="F3:G3"/>
    <mergeCell ref="E16:G16"/>
    <mergeCell ref="F15:G15"/>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22"/>
  <sheetViews>
    <sheetView workbookViewId="0" topLeftCell="A1">
      <selection activeCell="E14" sqref="E14"/>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86"/>
      <c r="D1" s="1" t="s">
        <v>212</v>
      </c>
    </row>
    <row r="2" ht="12.75"/>
    <row r="3" spans="1:8" ht="12.75">
      <c r="A3" s="2" t="s">
        <v>3</v>
      </c>
      <c r="B3" s="28" t="s">
        <v>2</v>
      </c>
      <c r="C3" s="5" t="s">
        <v>0</v>
      </c>
      <c r="D3" s="5" t="s">
        <v>1</v>
      </c>
      <c r="E3" s="5" t="s">
        <v>5</v>
      </c>
      <c r="F3" s="106" t="s">
        <v>4</v>
      </c>
      <c r="G3" s="107"/>
      <c r="H3" s="9"/>
    </row>
    <row r="4" spans="1:7" ht="12.75">
      <c r="A4" s="6">
        <v>1</v>
      </c>
      <c r="B4" s="80" t="s">
        <v>217</v>
      </c>
      <c r="C4" s="23">
        <v>1986</v>
      </c>
      <c r="D4" s="23">
        <v>177</v>
      </c>
      <c r="E4" s="23"/>
      <c r="F4" s="102" t="s">
        <v>218</v>
      </c>
      <c r="G4" s="103"/>
    </row>
    <row r="5" spans="1:7" ht="12.75" customHeight="1">
      <c r="A5" s="6">
        <v>2</v>
      </c>
      <c r="B5" s="80" t="s">
        <v>219</v>
      </c>
      <c r="C5" s="23">
        <v>1987</v>
      </c>
      <c r="D5" s="23">
        <v>182</v>
      </c>
      <c r="E5" s="23"/>
      <c r="F5" s="102"/>
      <c r="G5" s="103"/>
    </row>
    <row r="6" spans="1:8" ht="12.75" customHeight="1">
      <c r="A6" s="6">
        <v>3</v>
      </c>
      <c r="B6" s="80" t="s">
        <v>220</v>
      </c>
      <c r="C6" s="23">
        <v>1987</v>
      </c>
      <c r="D6" s="23">
        <v>187</v>
      </c>
      <c r="E6" s="23"/>
      <c r="F6" s="102"/>
      <c r="G6" s="103"/>
      <c r="H6" s="40" t="s">
        <v>36</v>
      </c>
    </row>
    <row r="7" spans="1:8" ht="12.75" customHeight="1">
      <c r="A7" s="6">
        <v>4</v>
      </c>
      <c r="B7" s="80" t="s">
        <v>221</v>
      </c>
      <c r="C7" s="23">
        <v>1983</v>
      </c>
      <c r="D7" s="23">
        <v>183</v>
      </c>
      <c r="E7" s="23"/>
      <c r="F7" s="102"/>
      <c r="G7" s="103"/>
      <c r="H7" s="40" t="s">
        <v>36</v>
      </c>
    </row>
    <row r="8" spans="1:7" ht="12.75" customHeight="1">
      <c r="A8" s="6">
        <v>5</v>
      </c>
      <c r="B8" s="80" t="s">
        <v>222</v>
      </c>
      <c r="C8" s="23">
        <v>1986</v>
      </c>
      <c r="D8" s="23">
        <v>176</v>
      </c>
      <c r="E8" s="23"/>
      <c r="F8" s="102"/>
      <c r="G8" s="103"/>
    </row>
    <row r="9" spans="1:7" ht="12.75" customHeight="1">
      <c r="A9" s="6">
        <v>6</v>
      </c>
      <c r="B9" s="80" t="s">
        <v>223</v>
      </c>
      <c r="C9" s="23">
        <v>1987</v>
      </c>
      <c r="D9" s="23">
        <v>173</v>
      </c>
      <c r="E9" s="23"/>
      <c r="F9" s="102" t="s">
        <v>218</v>
      </c>
      <c r="G9" s="103"/>
    </row>
    <row r="10" spans="1:7" ht="13.5" customHeight="1">
      <c r="A10" s="6">
        <v>7</v>
      </c>
      <c r="B10" s="80" t="s">
        <v>224</v>
      </c>
      <c r="C10" s="23">
        <v>1986</v>
      </c>
      <c r="D10" s="23">
        <v>174</v>
      </c>
      <c r="E10" s="23" t="s">
        <v>295</v>
      </c>
      <c r="F10" s="102"/>
      <c r="G10" s="103"/>
    </row>
    <row r="11" spans="1:7" ht="12.75" customHeight="1">
      <c r="A11" s="6">
        <v>8</v>
      </c>
      <c r="B11" s="80" t="s">
        <v>296</v>
      </c>
      <c r="C11" s="23">
        <v>1988</v>
      </c>
      <c r="D11" s="23">
        <v>188</v>
      </c>
      <c r="E11" s="23" t="s">
        <v>101</v>
      </c>
      <c r="F11" s="102" t="s">
        <v>297</v>
      </c>
      <c r="G11" s="103"/>
    </row>
    <row r="12" spans="1:7" ht="13.5" customHeight="1">
      <c r="A12" s="6">
        <v>9</v>
      </c>
      <c r="B12" s="31"/>
      <c r="C12" s="74"/>
      <c r="D12" s="32"/>
      <c r="E12" s="48"/>
      <c r="F12" s="102"/>
      <c r="G12" s="103"/>
    </row>
    <row r="13" spans="1:8" ht="12.75" customHeight="1">
      <c r="A13" s="6">
        <v>10</v>
      </c>
      <c r="B13" s="31"/>
      <c r="C13" s="74"/>
      <c r="D13" s="32"/>
      <c r="E13" s="48"/>
      <c r="F13" s="102"/>
      <c r="G13" s="103"/>
      <c r="H13" s="40" t="s">
        <v>36</v>
      </c>
    </row>
    <row r="14" spans="1:7" ht="13.5" customHeight="1">
      <c r="A14" s="6">
        <v>11</v>
      </c>
      <c r="B14" s="31"/>
      <c r="C14" s="74"/>
      <c r="D14" s="32"/>
      <c r="E14" s="48"/>
      <c r="F14" s="102"/>
      <c r="G14" s="103"/>
    </row>
    <row r="15" spans="1:8" ht="12.75">
      <c r="A15" s="5">
        <v>12</v>
      </c>
      <c r="B15" s="73"/>
      <c r="C15" s="42"/>
      <c r="D15" s="75"/>
      <c r="E15" s="48"/>
      <c r="F15" s="110"/>
      <c r="G15" s="111"/>
      <c r="H15" s="17"/>
    </row>
    <row r="16" spans="1:7" ht="12.75">
      <c r="A16" s="6"/>
      <c r="B16" s="76" t="s">
        <v>6</v>
      </c>
      <c r="C16" s="63">
        <f>(2007*8-SUM(C4:C15))/8</f>
        <v>20.75</v>
      </c>
      <c r="D16" s="64">
        <f>SUM(D4:D15)/8</f>
        <v>180</v>
      </c>
      <c r="E16" s="108" t="s">
        <v>290</v>
      </c>
      <c r="F16" s="108"/>
      <c r="G16" s="109"/>
    </row>
    <row r="17" spans="1:6" ht="12.75">
      <c r="A17" s="9"/>
      <c r="B17" s="10"/>
      <c r="C17" s="11"/>
      <c r="D17" s="11"/>
      <c r="E17" s="12"/>
      <c r="F17" s="13"/>
    </row>
    <row r="18" spans="1:8" ht="12.75">
      <c r="A18" s="9"/>
      <c r="B18" s="21" t="s">
        <v>216</v>
      </c>
      <c r="C18" s="71" t="s">
        <v>214</v>
      </c>
      <c r="D18" s="11"/>
      <c r="E18" s="12"/>
      <c r="H18" s="25"/>
    </row>
    <row r="19" spans="1:5" ht="12.75">
      <c r="A19" s="9"/>
      <c r="B19" s="21" t="s">
        <v>30</v>
      </c>
      <c r="C19" s="39" t="s">
        <v>215</v>
      </c>
      <c r="D19" s="11"/>
      <c r="E19" s="12"/>
    </row>
    <row r="20" spans="1:6" ht="12.75">
      <c r="A20" s="9"/>
      <c r="B20" s="21"/>
      <c r="C20" s="52"/>
      <c r="D20" s="11"/>
      <c r="E20" s="12"/>
      <c r="F20" s="13"/>
    </row>
    <row r="21" spans="2:9" ht="30" customHeight="1">
      <c r="B21" s="77" t="s">
        <v>7</v>
      </c>
      <c r="C21" s="105" t="s">
        <v>213</v>
      </c>
      <c r="D21" s="105"/>
      <c r="E21" s="105"/>
      <c r="F21" s="105"/>
      <c r="G21" s="105"/>
      <c r="H21" s="105"/>
      <c r="I21" s="105"/>
    </row>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9:G9"/>
    <mergeCell ref="C21:I21"/>
    <mergeCell ref="F3:G3"/>
    <mergeCell ref="E16:G16"/>
    <mergeCell ref="F15:G15"/>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23"/>
  <sheetViews>
    <sheetView workbookViewId="0" topLeftCell="A1">
      <selection activeCell="B20" sqref="B20"/>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9" max="9" width="26.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313</v>
      </c>
    </row>
    <row r="2" ht="12.75"/>
    <row r="3" spans="1:8" ht="12.75">
      <c r="A3" s="2" t="s">
        <v>3</v>
      </c>
      <c r="B3" s="28" t="s">
        <v>2</v>
      </c>
      <c r="C3" s="5" t="s">
        <v>0</v>
      </c>
      <c r="D3" s="5" t="s">
        <v>1</v>
      </c>
      <c r="E3" s="5" t="s">
        <v>5</v>
      </c>
      <c r="F3" s="106" t="s">
        <v>4</v>
      </c>
      <c r="G3" s="107"/>
      <c r="H3" s="9"/>
    </row>
    <row r="4" spans="1:7" ht="12.75">
      <c r="A4" s="6">
        <v>1</v>
      </c>
      <c r="B4" s="31" t="s">
        <v>96</v>
      </c>
      <c r="C4" s="74">
        <v>1971</v>
      </c>
      <c r="D4" s="32">
        <v>180</v>
      </c>
      <c r="E4" s="48"/>
      <c r="F4" s="102"/>
      <c r="G4" s="103"/>
    </row>
    <row r="5" spans="1:7" ht="12.75" customHeight="1">
      <c r="A5" s="6">
        <v>2</v>
      </c>
      <c r="B5" s="31" t="s">
        <v>97</v>
      </c>
      <c r="C5" s="74">
        <v>1972</v>
      </c>
      <c r="D5" s="32">
        <v>186</v>
      </c>
      <c r="E5" s="48"/>
      <c r="F5" s="102"/>
      <c r="G5" s="103"/>
    </row>
    <row r="6" spans="1:8" ht="12.75" customHeight="1">
      <c r="A6" s="6">
        <v>3</v>
      </c>
      <c r="B6" s="31" t="s">
        <v>99</v>
      </c>
      <c r="C6" s="74">
        <v>1966</v>
      </c>
      <c r="D6" s="32">
        <v>172</v>
      </c>
      <c r="E6" s="48"/>
      <c r="F6" s="102"/>
      <c r="G6" s="103"/>
      <c r="H6" s="40" t="s">
        <v>36</v>
      </c>
    </row>
    <row r="7" spans="1:8" ht="12.75" customHeight="1">
      <c r="A7" s="6">
        <v>4</v>
      </c>
      <c r="B7" s="31" t="s">
        <v>92</v>
      </c>
      <c r="C7" s="74">
        <v>1975</v>
      </c>
      <c r="D7" s="32">
        <v>185</v>
      </c>
      <c r="E7" s="48"/>
      <c r="F7" s="102"/>
      <c r="G7" s="103"/>
      <c r="H7" s="40" t="s">
        <v>36</v>
      </c>
    </row>
    <row r="8" spans="1:7" ht="12.75" customHeight="1">
      <c r="A8" s="6">
        <v>5</v>
      </c>
      <c r="B8" s="31" t="s">
        <v>91</v>
      </c>
      <c r="C8" s="74">
        <v>1961</v>
      </c>
      <c r="D8" s="32">
        <v>180</v>
      </c>
      <c r="E8" s="48"/>
      <c r="F8" s="102"/>
      <c r="G8" s="103"/>
    </row>
    <row r="9" spans="1:7" ht="12.75" customHeight="1">
      <c r="A9" s="6">
        <v>6</v>
      </c>
      <c r="B9" s="31" t="s">
        <v>93</v>
      </c>
      <c r="C9" s="74">
        <v>1977</v>
      </c>
      <c r="D9" s="32">
        <v>176</v>
      </c>
      <c r="E9" s="48"/>
      <c r="F9" s="102"/>
      <c r="G9" s="103"/>
    </row>
    <row r="10" spans="1:7" ht="13.5" customHeight="1">
      <c r="A10" s="6">
        <v>7</v>
      </c>
      <c r="B10" s="31" t="s">
        <v>388</v>
      </c>
      <c r="C10" s="74">
        <v>1983</v>
      </c>
      <c r="D10" s="32">
        <v>175</v>
      </c>
      <c r="E10" s="48"/>
      <c r="F10" s="102"/>
      <c r="G10" s="103"/>
    </row>
    <row r="11" spans="1:7" ht="12.75" customHeight="1">
      <c r="A11" s="6">
        <v>8</v>
      </c>
      <c r="B11" s="31" t="s">
        <v>389</v>
      </c>
      <c r="C11" s="74">
        <v>1979</v>
      </c>
      <c r="D11" s="32">
        <v>179</v>
      </c>
      <c r="E11" s="48"/>
      <c r="F11" s="102"/>
      <c r="G11" s="103"/>
    </row>
    <row r="12" spans="1:7" ht="13.5" customHeight="1">
      <c r="A12" s="6">
        <v>9</v>
      </c>
      <c r="B12" s="31" t="s">
        <v>387</v>
      </c>
      <c r="C12" s="74">
        <v>1979</v>
      </c>
      <c r="D12" s="32">
        <v>180</v>
      </c>
      <c r="E12" s="48"/>
      <c r="F12" s="102"/>
      <c r="G12" s="103"/>
    </row>
    <row r="13" spans="1:8" ht="12.75" customHeight="1">
      <c r="A13" s="6">
        <v>10</v>
      </c>
      <c r="B13" s="31" t="s">
        <v>94</v>
      </c>
      <c r="C13" s="74">
        <v>1956</v>
      </c>
      <c r="D13" s="32">
        <v>179</v>
      </c>
      <c r="E13" s="48"/>
      <c r="F13" s="102"/>
      <c r="G13" s="103"/>
      <c r="H13" s="40" t="s">
        <v>36</v>
      </c>
    </row>
    <row r="14" spans="1:7" ht="13.5" customHeight="1">
      <c r="A14" s="6">
        <v>11</v>
      </c>
      <c r="B14" s="31" t="s">
        <v>95</v>
      </c>
      <c r="C14" s="74">
        <v>1973</v>
      </c>
      <c r="D14" s="32">
        <v>190</v>
      </c>
      <c r="E14" s="48"/>
      <c r="F14" s="102"/>
      <c r="G14" s="103"/>
    </row>
    <row r="15" spans="1:7" ht="13.5" customHeight="1">
      <c r="A15" s="5">
        <v>12</v>
      </c>
      <c r="B15" s="73" t="s">
        <v>211</v>
      </c>
      <c r="C15" s="42">
        <v>1984</v>
      </c>
      <c r="D15" s="75">
        <v>189</v>
      </c>
      <c r="E15" s="48"/>
      <c r="F15" s="92"/>
      <c r="G15" s="48"/>
    </row>
    <row r="16" spans="1:8" ht="12.75">
      <c r="A16" s="5">
        <v>13</v>
      </c>
      <c r="B16" s="73" t="s">
        <v>390</v>
      </c>
      <c r="C16" s="42">
        <v>1972</v>
      </c>
      <c r="D16" s="75">
        <v>179</v>
      </c>
      <c r="E16" s="48"/>
      <c r="F16" s="110"/>
      <c r="G16" s="111"/>
      <c r="H16" s="17"/>
    </row>
    <row r="17" spans="1:7" ht="12.75">
      <c r="A17" s="6"/>
      <c r="B17" s="76" t="s">
        <v>6</v>
      </c>
      <c r="C17" s="63">
        <f>(2007*13-SUM(C4:C16))/13</f>
        <v>34.07692307692308</v>
      </c>
      <c r="D17" s="64">
        <f>SUM(D4:D16)/13</f>
        <v>180.76923076923077</v>
      </c>
      <c r="E17" s="108" t="s">
        <v>290</v>
      </c>
      <c r="F17" s="108"/>
      <c r="G17" s="109"/>
    </row>
    <row r="18" spans="1:6" ht="12.75">
      <c r="A18" s="9"/>
      <c r="B18" s="10"/>
      <c r="C18" s="11"/>
      <c r="D18" s="11"/>
      <c r="E18" s="12"/>
      <c r="F18" s="13"/>
    </row>
    <row r="19" spans="1:8" ht="12.75">
      <c r="A19" s="9"/>
      <c r="B19" s="21" t="s">
        <v>8</v>
      </c>
      <c r="C19" s="52" t="s">
        <v>98</v>
      </c>
      <c r="D19" s="11"/>
      <c r="E19" s="12"/>
      <c r="H19" s="25"/>
    </row>
    <row r="20" spans="1:5" ht="12.75">
      <c r="A20" s="9"/>
      <c r="B20" s="21" t="s">
        <v>30</v>
      </c>
      <c r="C20" s="52" t="s">
        <v>208</v>
      </c>
      <c r="D20" s="11"/>
      <c r="E20" s="12"/>
    </row>
    <row r="21" spans="1:6" ht="12.75">
      <c r="A21" s="9"/>
      <c r="C21" s="39" t="s">
        <v>209</v>
      </c>
      <c r="D21" s="11"/>
      <c r="E21" s="12"/>
      <c r="F21" s="13"/>
    </row>
    <row r="22" spans="2:9" ht="28.5" customHeight="1">
      <c r="B22" s="77" t="s">
        <v>7</v>
      </c>
      <c r="C22" s="105" t="s">
        <v>210</v>
      </c>
      <c r="D22" s="105"/>
      <c r="E22" s="105"/>
      <c r="F22" s="105"/>
      <c r="G22" s="105"/>
      <c r="H22" s="105"/>
      <c r="I22" s="105"/>
    </row>
    <row r="23" ht="12.75">
      <c r="C23" s="50"/>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sheetData>
  <mergeCells count="15">
    <mergeCell ref="C22:I22"/>
    <mergeCell ref="F3:G3"/>
    <mergeCell ref="E17:G17"/>
    <mergeCell ref="F16:G16"/>
    <mergeCell ref="F4:G4"/>
    <mergeCell ref="F5:G5"/>
    <mergeCell ref="F6:G6"/>
    <mergeCell ref="F7:G7"/>
    <mergeCell ref="F8:G8"/>
    <mergeCell ref="F9:G9"/>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2"/>
  <sheetViews>
    <sheetView workbookViewId="0" topLeftCell="A1">
      <selection activeCell="I22" sqref="I22"/>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28</v>
      </c>
    </row>
    <row r="2" ht="12.75"/>
    <row r="3" spans="1:8" ht="12.75">
      <c r="A3" s="2" t="s">
        <v>3</v>
      </c>
      <c r="B3" s="3" t="s">
        <v>2</v>
      </c>
      <c r="C3" s="5" t="s">
        <v>0</v>
      </c>
      <c r="D3" s="5" t="s">
        <v>1</v>
      </c>
      <c r="E3" s="5" t="s">
        <v>5</v>
      </c>
      <c r="F3" s="106" t="s">
        <v>4</v>
      </c>
      <c r="G3" s="107"/>
      <c r="H3" s="9"/>
    </row>
    <row r="4" spans="1:7" ht="12.75">
      <c r="A4" s="2">
        <v>1</v>
      </c>
      <c r="B4" s="41" t="s">
        <v>40</v>
      </c>
      <c r="C4" s="42">
        <v>1973</v>
      </c>
      <c r="D4" s="42">
        <v>184</v>
      </c>
      <c r="E4" s="42" t="s">
        <v>34</v>
      </c>
      <c r="F4" s="102" t="s">
        <v>35</v>
      </c>
      <c r="G4" s="103"/>
    </row>
    <row r="5" spans="1:7" ht="12.75" customHeight="1">
      <c r="A5" s="2">
        <v>2</v>
      </c>
      <c r="B5" s="41" t="s">
        <v>41</v>
      </c>
      <c r="C5" s="42">
        <v>1979</v>
      </c>
      <c r="D5" s="42">
        <v>174</v>
      </c>
      <c r="E5" s="42" t="s">
        <v>34</v>
      </c>
      <c r="F5" s="102" t="s">
        <v>35</v>
      </c>
      <c r="G5" s="103"/>
    </row>
    <row r="6" spans="1:8" ht="12.75" customHeight="1">
      <c r="A6" s="2">
        <v>3</v>
      </c>
      <c r="B6" s="41" t="s">
        <v>42</v>
      </c>
      <c r="C6" s="42">
        <v>1979</v>
      </c>
      <c r="D6" s="42">
        <v>175</v>
      </c>
      <c r="E6" s="42" t="s">
        <v>34</v>
      </c>
      <c r="F6" s="102" t="s">
        <v>35</v>
      </c>
      <c r="G6" s="103"/>
      <c r="H6" s="40" t="s">
        <v>36</v>
      </c>
    </row>
    <row r="7" spans="1:8" ht="12.75">
      <c r="A7" s="2">
        <v>4</v>
      </c>
      <c r="B7" s="41" t="s">
        <v>43</v>
      </c>
      <c r="C7" s="42">
        <v>1979</v>
      </c>
      <c r="D7" s="42">
        <v>190</v>
      </c>
      <c r="E7" s="42" t="s">
        <v>34</v>
      </c>
      <c r="F7" s="102" t="s">
        <v>35</v>
      </c>
      <c r="G7" s="103"/>
      <c r="H7" s="40" t="s">
        <v>36</v>
      </c>
    </row>
    <row r="8" spans="1:7" ht="12.75" customHeight="1">
      <c r="A8" s="2">
        <v>5</v>
      </c>
      <c r="B8" s="41" t="s">
        <v>44</v>
      </c>
      <c r="C8" s="42">
        <v>1978</v>
      </c>
      <c r="D8" s="42">
        <v>182</v>
      </c>
      <c r="E8" s="42" t="s">
        <v>34</v>
      </c>
      <c r="F8" s="102" t="s">
        <v>35</v>
      </c>
      <c r="G8" s="103"/>
    </row>
    <row r="9" spans="1:7" ht="12.75" customHeight="1">
      <c r="A9" s="2">
        <v>6</v>
      </c>
      <c r="B9" s="41" t="s">
        <v>45</v>
      </c>
      <c r="C9" s="42">
        <v>1979</v>
      </c>
      <c r="D9" s="42">
        <v>180</v>
      </c>
      <c r="E9" s="42" t="s">
        <v>34</v>
      </c>
      <c r="F9" s="102" t="s">
        <v>35</v>
      </c>
      <c r="G9" s="103"/>
    </row>
    <row r="10" spans="1:7" ht="12.75">
      <c r="A10" s="2">
        <v>7</v>
      </c>
      <c r="B10" s="41" t="s">
        <v>46</v>
      </c>
      <c r="C10" s="42">
        <v>1980</v>
      </c>
      <c r="D10" s="42">
        <v>190</v>
      </c>
      <c r="E10" s="42" t="s">
        <v>37</v>
      </c>
      <c r="F10" s="102" t="s">
        <v>38</v>
      </c>
      <c r="G10" s="103"/>
    </row>
    <row r="11" spans="1:7" ht="12.75">
      <c r="A11" s="2">
        <v>8</v>
      </c>
      <c r="B11" s="41" t="s">
        <v>47</v>
      </c>
      <c r="C11" s="42">
        <v>1978</v>
      </c>
      <c r="D11" s="42">
        <v>193</v>
      </c>
      <c r="E11" s="42" t="s">
        <v>34</v>
      </c>
      <c r="F11" s="102" t="s">
        <v>35</v>
      </c>
      <c r="G11" s="103"/>
    </row>
    <row r="12" spans="1:7" ht="12.75">
      <c r="A12" s="2">
        <v>9</v>
      </c>
      <c r="B12" s="41" t="s">
        <v>48</v>
      </c>
      <c r="C12" s="42">
        <v>1987</v>
      </c>
      <c r="D12" s="42">
        <v>185</v>
      </c>
      <c r="E12" s="42" t="s">
        <v>34</v>
      </c>
      <c r="F12" s="102" t="s">
        <v>39</v>
      </c>
      <c r="G12" s="103"/>
    </row>
    <row r="13" spans="1:8" ht="12.75">
      <c r="A13" s="2">
        <v>10</v>
      </c>
      <c r="B13" s="41" t="s">
        <v>49</v>
      </c>
      <c r="C13" s="42">
        <v>1978</v>
      </c>
      <c r="D13" s="42">
        <v>189</v>
      </c>
      <c r="E13" s="42" t="s">
        <v>34</v>
      </c>
      <c r="F13" s="102" t="s">
        <v>35</v>
      </c>
      <c r="G13" s="103"/>
      <c r="H13" s="40" t="s">
        <v>36</v>
      </c>
    </row>
    <row r="14" spans="1:7" ht="12.75">
      <c r="A14" s="2">
        <v>11</v>
      </c>
      <c r="B14" s="41" t="s">
        <v>410</v>
      </c>
      <c r="C14" s="42">
        <v>1982</v>
      </c>
      <c r="D14" s="42">
        <v>192</v>
      </c>
      <c r="E14" s="42"/>
      <c r="F14" s="102" t="s">
        <v>35</v>
      </c>
      <c r="G14" s="103"/>
    </row>
    <row r="15" spans="1:8" ht="12.75">
      <c r="A15" s="5">
        <v>12</v>
      </c>
      <c r="B15" s="44"/>
      <c r="C15" s="45"/>
      <c r="D15" s="45"/>
      <c r="E15" s="46"/>
      <c r="F15" s="113"/>
      <c r="G15" s="100"/>
      <c r="H15" s="17"/>
    </row>
    <row r="16" spans="1:7" ht="12.75">
      <c r="A16" s="6"/>
      <c r="B16" s="7" t="s">
        <v>6</v>
      </c>
      <c r="C16" s="19">
        <f>(2007*11-SUM(C4:C15))/11</f>
        <v>27.727272727272727</v>
      </c>
      <c r="D16" s="20">
        <f>SUM(D4:D15)/11</f>
        <v>184.9090909090909</v>
      </c>
      <c r="E16" s="108" t="s">
        <v>290</v>
      </c>
      <c r="F16" s="108"/>
      <c r="G16" s="109"/>
    </row>
    <row r="17" spans="1:6" ht="12.75">
      <c r="A17" s="9"/>
      <c r="B17" s="10"/>
      <c r="C17" s="11"/>
      <c r="D17" s="11"/>
      <c r="E17" s="12"/>
      <c r="F17" s="13"/>
    </row>
    <row r="18" spans="1:8" ht="12.75">
      <c r="A18" s="9"/>
      <c r="B18" s="21" t="s">
        <v>8</v>
      </c>
      <c r="C18" s="39" t="s">
        <v>33</v>
      </c>
      <c r="D18" s="11"/>
      <c r="E18" s="12"/>
      <c r="H18" s="25"/>
    </row>
    <row r="19" spans="1:5" ht="12.75">
      <c r="A19" s="9"/>
      <c r="B19" s="21"/>
      <c r="C19" t="s">
        <v>29</v>
      </c>
      <c r="D19" s="11"/>
      <c r="E19" s="12"/>
    </row>
    <row r="20" spans="1:6" ht="12.75">
      <c r="A20" s="9"/>
      <c r="B20" t="s">
        <v>30</v>
      </c>
      <c r="C20" s="39" t="s">
        <v>31</v>
      </c>
      <c r="D20" s="11"/>
      <c r="E20" s="12"/>
      <c r="F20" s="13"/>
    </row>
    <row r="21" ht="12.75">
      <c r="C21" s="14" t="s">
        <v>32</v>
      </c>
    </row>
    <row r="22" spans="2:7" ht="43.5" customHeight="1">
      <c r="B22" s="77" t="s">
        <v>7</v>
      </c>
      <c r="C22" s="112" t="s">
        <v>275</v>
      </c>
      <c r="D22" s="112"/>
      <c r="E22" s="112"/>
      <c r="F22" s="112"/>
      <c r="G22" s="112"/>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14:G14"/>
    <mergeCell ref="F10:G10"/>
    <mergeCell ref="F11:G11"/>
    <mergeCell ref="F12:G12"/>
    <mergeCell ref="F13:G13"/>
    <mergeCell ref="C22:G22"/>
    <mergeCell ref="F3:G3"/>
    <mergeCell ref="E16:G16"/>
    <mergeCell ref="F15:G15"/>
    <mergeCell ref="F4:G4"/>
    <mergeCell ref="F5:G5"/>
    <mergeCell ref="F6:G6"/>
    <mergeCell ref="F7:G7"/>
    <mergeCell ref="F8:G8"/>
    <mergeCell ref="F9:G9"/>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23"/>
  <sheetViews>
    <sheetView tabSelected="1" workbookViewId="0" topLeftCell="A1">
      <selection activeCell="B14" sqref="B14"/>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417</v>
      </c>
    </row>
    <row r="2" ht="12.75"/>
    <row r="3" spans="1:8" ht="12.75">
      <c r="A3" s="2" t="s">
        <v>3</v>
      </c>
      <c r="B3" s="3" t="s">
        <v>2</v>
      </c>
      <c r="C3" s="5" t="s">
        <v>0</v>
      </c>
      <c r="D3" s="5" t="s">
        <v>1</v>
      </c>
      <c r="E3" s="2" t="s">
        <v>5</v>
      </c>
      <c r="F3" s="126" t="s">
        <v>4</v>
      </c>
      <c r="G3" s="127"/>
      <c r="H3" s="9"/>
    </row>
    <row r="4" spans="1:8" ht="12.75">
      <c r="A4" s="2">
        <v>1</v>
      </c>
      <c r="B4" s="41" t="s">
        <v>413</v>
      </c>
      <c r="C4" s="8"/>
      <c r="D4" s="8"/>
      <c r="E4" s="8"/>
      <c r="F4" s="113"/>
      <c r="G4" s="100"/>
      <c r="H4" s="17"/>
    </row>
    <row r="5" spans="1:8" ht="12.75" customHeight="1">
      <c r="A5" s="2">
        <v>2</v>
      </c>
      <c r="B5" s="41" t="s">
        <v>9</v>
      </c>
      <c r="C5" s="8">
        <v>1966</v>
      </c>
      <c r="D5" s="8">
        <v>178</v>
      </c>
      <c r="E5" s="22"/>
      <c r="F5" s="113"/>
      <c r="G5" s="100"/>
      <c r="H5" s="17"/>
    </row>
    <row r="6" spans="1:8" ht="12.75" customHeight="1">
      <c r="A6" s="2">
        <v>3</v>
      </c>
      <c r="B6" s="41" t="s">
        <v>10</v>
      </c>
      <c r="C6" s="8">
        <v>1968</v>
      </c>
      <c r="D6" s="8">
        <v>186</v>
      </c>
      <c r="E6" s="22"/>
      <c r="F6" s="113"/>
      <c r="G6" s="100"/>
      <c r="H6" s="18"/>
    </row>
    <row r="7" spans="1:8" ht="12.75">
      <c r="A7" s="2">
        <v>4</v>
      </c>
      <c r="B7" s="41" t="s">
        <v>11</v>
      </c>
      <c r="C7" s="8">
        <v>1966</v>
      </c>
      <c r="D7" s="8">
        <v>182</v>
      </c>
      <c r="E7" s="22"/>
      <c r="F7" s="113"/>
      <c r="G7" s="100"/>
      <c r="H7" s="17"/>
    </row>
    <row r="8" spans="1:8" ht="12.75" customHeight="1">
      <c r="A8" s="2">
        <v>5</v>
      </c>
      <c r="B8" s="41" t="s">
        <v>12</v>
      </c>
      <c r="C8" s="8">
        <v>1957</v>
      </c>
      <c r="D8" s="8">
        <v>187</v>
      </c>
      <c r="E8" s="22"/>
      <c r="F8" s="113"/>
      <c r="G8" s="100"/>
      <c r="H8" s="17"/>
    </row>
    <row r="9" spans="1:8" ht="12.75" customHeight="1">
      <c r="A9" s="2">
        <v>6</v>
      </c>
      <c r="B9" s="41" t="s">
        <v>13</v>
      </c>
      <c r="C9" s="8">
        <v>1972</v>
      </c>
      <c r="D9" s="8">
        <v>174</v>
      </c>
      <c r="E9" s="22"/>
      <c r="F9" s="113"/>
      <c r="G9" s="100"/>
      <c r="H9" s="17"/>
    </row>
    <row r="10" spans="1:8" ht="12.75">
      <c r="A10" s="2">
        <v>7</v>
      </c>
      <c r="B10" s="41" t="s">
        <v>414</v>
      </c>
      <c r="C10" s="23"/>
      <c r="D10" s="8"/>
      <c r="E10" s="22"/>
      <c r="F10" s="113"/>
      <c r="G10" s="100"/>
      <c r="H10" s="17"/>
    </row>
    <row r="11" spans="1:8" ht="12.75">
      <c r="A11" s="2">
        <v>8</v>
      </c>
      <c r="B11" s="41" t="s">
        <v>14</v>
      </c>
      <c r="C11" s="8">
        <v>1970</v>
      </c>
      <c r="D11" s="8">
        <v>188</v>
      </c>
      <c r="E11" s="22"/>
      <c r="F11" s="113"/>
      <c r="G11" s="100"/>
      <c r="H11" s="17"/>
    </row>
    <row r="12" spans="1:8" ht="12.75">
      <c r="A12" s="2">
        <v>9</v>
      </c>
      <c r="B12" s="41" t="s">
        <v>15</v>
      </c>
      <c r="C12" s="8">
        <v>1960</v>
      </c>
      <c r="D12" s="8">
        <v>188</v>
      </c>
      <c r="E12" s="22"/>
      <c r="F12" s="113"/>
      <c r="G12" s="100"/>
      <c r="H12" s="17"/>
    </row>
    <row r="13" spans="1:8" ht="12.75">
      <c r="A13" s="2">
        <v>10</v>
      </c>
      <c r="B13" s="41" t="s">
        <v>318</v>
      </c>
      <c r="C13" s="23"/>
      <c r="D13" s="8">
        <v>190</v>
      </c>
      <c r="E13" s="22"/>
      <c r="F13" s="113"/>
      <c r="G13" s="100"/>
      <c r="H13" s="17"/>
    </row>
    <row r="14" spans="1:8" ht="12.75">
      <c r="A14" s="2">
        <v>11</v>
      </c>
      <c r="B14" s="98" t="s">
        <v>415</v>
      </c>
      <c r="C14" s="23"/>
      <c r="D14" s="24"/>
      <c r="E14" s="22"/>
      <c r="F14" s="113"/>
      <c r="G14" s="100"/>
      <c r="H14" s="17"/>
    </row>
    <row r="15" spans="1:8" ht="12.75">
      <c r="A15" s="5">
        <v>12</v>
      </c>
      <c r="B15" s="4" t="s">
        <v>416</v>
      </c>
      <c r="C15" s="23"/>
      <c r="D15" s="24"/>
      <c r="E15" s="22"/>
      <c r="F15" s="113"/>
      <c r="G15" s="100"/>
      <c r="H15" s="17"/>
    </row>
    <row r="16" spans="1:8" ht="12.75">
      <c r="A16" s="5">
        <v>13</v>
      </c>
      <c r="B16" s="4"/>
      <c r="C16" s="23"/>
      <c r="D16" s="24"/>
      <c r="E16" s="22"/>
      <c r="F16" s="113"/>
      <c r="G16" s="100"/>
      <c r="H16" s="17"/>
    </row>
    <row r="17" spans="1:8" ht="12.75">
      <c r="A17" s="5">
        <v>14</v>
      </c>
      <c r="B17" s="4"/>
      <c r="C17" s="23"/>
      <c r="D17" s="23"/>
      <c r="E17" s="22"/>
      <c r="F17" s="113"/>
      <c r="G17" s="100"/>
      <c r="H17" s="17"/>
    </row>
    <row r="18" spans="1:7" ht="12.75">
      <c r="A18" s="6"/>
      <c r="B18" s="7" t="s">
        <v>6</v>
      </c>
      <c r="C18" s="19">
        <f>(2007*7-SUM(C4:C17))/7</f>
        <v>41.42857142857143</v>
      </c>
      <c r="D18" s="20">
        <f>SUM(D4:D17)/8</f>
        <v>184.125</v>
      </c>
      <c r="E18" s="108" t="s">
        <v>290</v>
      </c>
      <c r="F18" s="108"/>
      <c r="G18" s="109"/>
    </row>
    <row r="19" spans="1:6" ht="12.75">
      <c r="A19" s="9"/>
      <c r="B19" s="10"/>
      <c r="C19" s="11"/>
      <c r="D19" s="11"/>
      <c r="E19" s="12"/>
      <c r="F19" s="13"/>
    </row>
    <row r="20" spans="1:8" ht="12.75">
      <c r="A20" s="9"/>
      <c r="B20" s="21" t="s">
        <v>8</v>
      </c>
      <c r="C20" t="s">
        <v>430</v>
      </c>
      <c r="D20" s="11"/>
      <c r="E20" s="12"/>
      <c r="H20" s="25"/>
    </row>
    <row r="21" spans="1:5" ht="12.75">
      <c r="A21" s="9"/>
      <c r="B21" s="21"/>
      <c r="D21" s="11"/>
      <c r="E21" s="12"/>
    </row>
    <row r="22" spans="1:6" ht="12.75">
      <c r="A22" s="9"/>
      <c r="D22" s="11"/>
      <c r="E22" s="12"/>
      <c r="F22" s="13"/>
    </row>
    <row r="23" spans="2:8" ht="45.75" customHeight="1">
      <c r="B23" s="77" t="s">
        <v>182</v>
      </c>
      <c r="C23" s="125" t="s">
        <v>431</v>
      </c>
      <c r="D23" s="131"/>
      <c r="E23" s="131"/>
      <c r="F23" s="131"/>
      <c r="G23" s="131"/>
      <c r="H23" s="131"/>
    </row>
    <row r="24" ht="12.75"/>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sheetData>
  <mergeCells count="17">
    <mergeCell ref="F9:G9"/>
    <mergeCell ref="F8:G8"/>
    <mergeCell ref="F3:G3"/>
    <mergeCell ref="F7:G7"/>
    <mergeCell ref="F6:G6"/>
    <mergeCell ref="F5:G5"/>
    <mergeCell ref="F4:G4"/>
    <mergeCell ref="F13:G13"/>
    <mergeCell ref="F12:G12"/>
    <mergeCell ref="F11:G11"/>
    <mergeCell ref="F10:G10"/>
    <mergeCell ref="C23:H23"/>
    <mergeCell ref="E18:G18"/>
    <mergeCell ref="F17:G17"/>
    <mergeCell ref="F14:G14"/>
    <mergeCell ref="F15:G15"/>
    <mergeCell ref="F16:G16"/>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22"/>
  <sheetViews>
    <sheetView workbookViewId="0" topLeftCell="A1">
      <selection activeCell="E16" sqref="E16:G16"/>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102</v>
      </c>
    </row>
    <row r="2" ht="12.75"/>
    <row r="3" spans="1:8" ht="12.75">
      <c r="A3" s="2" t="s">
        <v>3</v>
      </c>
      <c r="B3" s="28" t="s">
        <v>2</v>
      </c>
      <c r="C3" s="5" t="s">
        <v>0</v>
      </c>
      <c r="D3" s="5" t="s">
        <v>1</v>
      </c>
      <c r="E3" s="5" t="s">
        <v>5</v>
      </c>
      <c r="F3" s="106" t="s">
        <v>4</v>
      </c>
      <c r="G3" s="107"/>
      <c r="H3" s="9"/>
    </row>
    <row r="4" spans="1:7" ht="12.75">
      <c r="A4" s="6">
        <v>1</v>
      </c>
      <c r="B4" s="31" t="s">
        <v>116</v>
      </c>
      <c r="C4" s="78">
        <v>1967</v>
      </c>
      <c r="D4" s="78">
        <v>188</v>
      </c>
      <c r="E4" s="48"/>
      <c r="F4" s="102" t="s">
        <v>117</v>
      </c>
      <c r="G4" s="103"/>
    </row>
    <row r="5" spans="1:7" ht="12.75" customHeight="1">
      <c r="A5" s="6">
        <v>2</v>
      </c>
      <c r="B5" s="31" t="s">
        <v>103</v>
      </c>
      <c r="C5" s="8">
        <v>1966</v>
      </c>
      <c r="D5" s="8">
        <v>191</v>
      </c>
      <c r="E5" s="48"/>
      <c r="F5" s="102" t="s">
        <v>110</v>
      </c>
      <c r="G5" s="103"/>
    </row>
    <row r="6" spans="1:8" ht="12.75" customHeight="1">
      <c r="A6" s="6">
        <v>3</v>
      </c>
      <c r="B6" s="31" t="s">
        <v>104</v>
      </c>
      <c r="C6" s="78">
        <v>1978</v>
      </c>
      <c r="D6" s="78">
        <v>187</v>
      </c>
      <c r="E6" s="48"/>
      <c r="F6" s="102" t="s">
        <v>110</v>
      </c>
      <c r="G6" s="103"/>
      <c r="H6" s="40" t="s">
        <v>36</v>
      </c>
    </row>
    <row r="7" spans="1:8" ht="12.75" customHeight="1">
      <c r="A7" s="6">
        <v>4</v>
      </c>
      <c r="B7" s="31" t="s">
        <v>105</v>
      </c>
      <c r="C7" s="74"/>
      <c r="D7" s="32"/>
      <c r="E7" s="48"/>
      <c r="F7" s="102" t="s">
        <v>111</v>
      </c>
      <c r="G7" s="103"/>
      <c r="H7" s="40" t="s">
        <v>36</v>
      </c>
    </row>
    <row r="8" spans="1:7" ht="12.75" customHeight="1">
      <c r="A8" s="6">
        <v>5</v>
      </c>
      <c r="B8" s="31" t="s">
        <v>106</v>
      </c>
      <c r="C8" s="74"/>
      <c r="D8" s="32"/>
      <c r="E8" s="48"/>
      <c r="F8" s="102" t="s">
        <v>112</v>
      </c>
      <c r="G8" s="103"/>
    </row>
    <row r="9" spans="1:7" ht="12.75" customHeight="1">
      <c r="A9" s="6">
        <v>6</v>
      </c>
      <c r="B9" s="31" t="s">
        <v>107</v>
      </c>
      <c r="C9" s="26">
        <v>1967</v>
      </c>
      <c r="D9" s="26">
        <v>173</v>
      </c>
      <c r="E9" s="48"/>
      <c r="F9" s="115" t="s">
        <v>110</v>
      </c>
      <c r="G9" s="116"/>
    </row>
    <row r="10" spans="1:7" ht="13.5" customHeight="1">
      <c r="A10" s="6">
        <v>7</v>
      </c>
      <c r="B10" s="31" t="s">
        <v>108</v>
      </c>
      <c r="C10" s="26">
        <v>1977</v>
      </c>
      <c r="D10" s="26">
        <v>202</v>
      </c>
      <c r="E10" s="8" t="s">
        <v>101</v>
      </c>
      <c r="F10" s="102" t="s">
        <v>113</v>
      </c>
      <c r="G10" s="103"/>
    </row>
    <row r="11" spans="1:7" ht="12.75" customHeight="1">
      <c r="A11" s="6">
        <v>8</v>
      </c>
      <c r="B11" s="31" t="s">
        <v>406</v>
      </c>
      <c r="C11" s="78">
        <v>1979</v>
      </c>
      <c r="D11" s="78">
        <v>202</v>
      </c>
      <c r="E11" s="48"/>
      <c r="F11" s="102" t="s">
        <v>114</v>
      </c>
      <c r="G11" s="103"/>
    </row>
    <row r="12" spans="1:7" ht="13.5" customHeight="1">
      <c r="A12" s="6">
        <v>9</v>
      </c>
      <c r="B12" s="31" t="s">
        <v>109</v>
      </c>
      <c r="C12" s="74"/>
      <c r="D12" s="32"/>
      <c r="E12" s="48"/>
      <c r="F12" s="102" t="s">
        <v>115</v>
      </c>
      <c r="G12" s="103"/>
    </row>
    <row r="13" spans="1:8" ht="12.75" customHeight="1">
      <c r="A13" s="6">
        <v>10</v>
      </c>
      <c r="B13" s="31" t="s">
        <v>326</v>
      </c>
      <c r="C13" s="74">
        <v>1980</v>
      </c>
      <c r="D13" s="32">
        <v>185</v>
      </c>
      <c r="E13" s="48"/>
      <c r="F13" s="102"/>
      <c r="G13" s="103"/>
      <c r="H13" s="40" t="s">
        <v>36</v>
      </c>
    </row>
    <row r="14" spans="1:7" ht="13.5" customHeight="1">
      <c r="A14" s="6">
        <v>11</v>
      </c>
      <c r="B14" s="31" t="s">
        <v>407</v>
      </c>
      <c r="C14" s="74">
        <v>1979</v>
      </c>
      <c r="D14" s="32"/>
      <c r="E14" s="48"/>
      <c r="F14" s="102" t="s">
        <v>409</v>
      </c>
      <c r="G14" s="103"/>
    </row>
    <row r="15" spans="1:8" ht="12.75">
      <c r="A15" s="5">
        <v>12</v>
      </c>
      <c r="B15" s="73" t="s">
        <v>408</v>
      </c>
      <c r="C15" s="42">
        <v>1986</v>
      </c>
      <c r="D15" s="75"/>
      <c r="E15" s="48"/>
      <c r="F15" s="110"/>
      <c r="G15" s="111"/>
      <c r="H15" s="17"/>
    </row>
    <row r="16" spans="1:7" ht="12.75">
      <c r="A16" s="6"/>
      <c r="B16" s="76" t="s">
        <v>6</v>
      </c>
      <c r="C16" s="63">
        <f>(2007*9-SUM(C4:C15))/9</f>
        <v>31.555555555555557</v>
      </c>
      <c r="D16" s="64">
        <f>SUM(D4:D15)/7</f>
        <v>189.71428571428572</v>
      </c>
      <c r="E16" s="108" t="s">
        <v>290</v>
      </c>
      <c r="F16" s="108"/>
      <c r="G16" s="109"/>
    </row>
    <row r="17" spans="1:6" ht="12.75">
      <c r="A17" s="9"/>
      <c r="B17" s="10"/>
      <c r="C17" s="11"/>
      <c r="D17" s="11"/>
      <c r="E17" s="12"/>
      <c r="F17" s="13"/>
    </row>
    <row r="18" spans="1:8" ht="12.75">
      <c r="A18" s="9"/>
      <c r="B18" s="21" t="s">
        <v>8</v>
      </c>
      <c r="C18" s="71" t="s">
        <v>153</v>
      </c>
      <c r="D18" s="11"/>
      <c r="E18" s="12"/>
      <c r="H18" s="25"/>
    </row>
    <row r="19" spans="1:5" ht="12.75">
      <c r="A19" s="9"/>
      <c r="C19" s="39"/>
      <c r="D19" s="11"/>
      <c r="E19" s="12"/>
    </row>
    <row r="20" spans="1:6" ht="12.75">
      <c r="A20" s="9"/>
      <c r="B20" s="21"/>
      <c r="C20" s="52"/>
      <c r="D20" s="11"/>
      <c r="E20" s="12"/>
      <c r="F20" s="13"/>
    </row>
    <row r="21" spans="2:9" ht="28.5" customHeight="1">
      <c r="B21" s="77" t="s">
        <v>179</v>
      </c>
      <c r="C21" s="105" t="s">
        <v>183</v>
      </c>
      <c r="D21" s="105"/>
      <c r="E21" s="105"/>
      <c r="F21" s="105"/>
      <c r="G21" s="105"/>
      <c r="H21" s="105"/>
      <c r="I21" s="105"/>
    </row>
    <row r="22" ht="12.75">
      <c r="C22" s="50"/>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9:G9"/>
    <mergeCell ref="C21:I21"/>
    <mergeCell ref="F3:G3"/>
    <mergeCell ref="E16:G16"/>
    <mergeCell ref="F15:G15"/>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23"/>
  <sheetViews>
    <sheetView workbookViewId="0" topLeftCell="A1">
      <selection activeCell="B19" sqref="B19"/>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21.87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225</v>
      </c>
    </row>
    <row r="2" ht="12.75"/>
    <row r="3" spans="1:8" ht="12.75">
      <c r="A3" s="2" t="s">
        <v>3</v>
      </c>
      <c r="B3" s="28" t="s">
        <v>2</v>
      </c>
      <c r="C3" s="5" t="s">
        <v>0</v>
      </c>
      <c r="D3" s="5" t="s">
        <v>1</v>
      </c>
      <c r="E3" s="5" t="s">
        <v>5</v>
      </c>
      <c r="F3" s="106" t="s">
        <v>4</v>
      </c>
      <c r="G3" s="107"/>
      <c r="H3" s="9"/>
    </row>
    <row r="4" spans="1:7" ht="12.75">
      <c r="A4" s="6">
        <v>1</v>
      </c>
      <c r="B4" s="84" t="s">
        <v>227</v>
      </c>
      <c r="C4" s="85">
        <v>1982</v>
      </c>
      <c r="D4" s="85">
        <v>194</v>
      </c>
      <c r="E4" s="49"/>
      <c r="F4" s="102"/>
      <c r="G4" s="103"/>
    </row>
    <row r="5" spans="1:7" ht="12.75" customHeight="1">
      <c r="A5" s="6">
        <v>2</v>
      </c>
      <c r="B5" s="84" t="s">
        <v>228</v>
      </c>
      <c r="C5" s="85">
        <v>1977</v>
      </c>
      <c r="D5" s="85">
        <v>185</v>
      </c>
      <c r="E5" s="49"/>
      <c r="F5" s="102"/>
      <c r="G5" s="103"/>
    </row>
    <row r="6" spans="1:8" ht="12.75" customHeight="1">
      <c r="A6" s="6">
        <v>3</v>
      </c>
      <c r="B6" s="84" t="s">
        <v>229</v>
      </c>
      <c r="C6" s="85">
        <v>1965</v>
      </c>
      <c r="D6" s="85">
        <v>185</v>
      </c>
      <c r="E6" s="49"/>
      <c r="F6" s="102"/>
      <c r="G6" s="103"/>
      <c r="H6" s="40" t="s">
        <v>36</v>
      </c>
    </row>
    <row r="7" spans="1:8" ht="12.75" customHeight="1">
      <c r="A7" s="6">
        <v>4</v>
      </c>
      <c r="B7" s="84" t="s">
        <v>230</v>
      </c>
      <c r="C7" s="85">
        <v>1982</v>
      </c>
      <c r="D7" s="85">
        <v>180</v>
      </c>
      <c r="E7" s="49"/>
      <c r="F7" s="102"/>
      <c r="G7" s="103"/>
      <c r="H7" s="40" t="s">
        <v>36</v>
      </c>
    </row>
    <row r="8" spans="1:7" ht="12.75" customHeight="1">
      <c r="A8" s="6">
        <v>5</v>
      </c>
      <c r="B8" s="84" t="s">
        <v>231</v>
      </c>
      <c r="C8" s="85">
        <v>1970</v>
      </c>
      <c r="D8" s="85">
        <v>187</v>
      </c>
      <c r="E8" s="49"/>
      <c r="F8" s="102"/>
      <c r="G8" s="103"/>
    </row>
    <row r="9" spans="1:7" ht="12.75" customHeight="1">
      <c r="A9" s="6">
        <v>6</v>
      </c>
      <c r="B9" s="84" t="s">
        <v>232</v>
      </c>
      <c r="C9" s="85">
        <v>1982</v>
      </c>
      <c r="D9" s="85">
        <v>175</v>
      </c>
      <c r="E9" s="49"/>
      <c r="F9" s="104"/>
      <c r="G9" s="104"/>
    </row>
    <row r="10" spans="1:7" ht="13.5" customHeight="1">
      <c r="A10" s="6">
        <v>7</v>
      </c>
      <c r="B10" s="84" t="s">
        <v>233</v>
      </c>
      <c r="C10" s="85">
        <v>1989</v>
      </c>
      <c r="D10" s="85">
        <v>180</v>
      </c>
      <c r="E10" s="49"/>
      <c r="F10" s="102"/>
      <c r="G10" s="103"/>
    </row>
    <row r="11" spans="1:7" ht="12.75" customHeight="1">
      <c r="A11" s="6">
        <v>8</v>
      </c>
      <c r="B11" s="84" t="s">
        <v>365</v>
      </c>
      <c r="C11" s="85">
        <v>1980</v>
      </c>
      <c r="D11" s="85">
        <v>182</v>
      </c>
      <c r="E11" s="49"/>
      <c r="F11" s="102"/>
      <c r="G11" s="103"/>
    </row>
    <row r="12" spans="1:7" ht="13.5" customHeight="1">
      <c r="A12" s="6">
        <v>9</v>
      </c>
      <c r="B12" s="84" t="s">
        <v>234</v>
      </c>
      <c r="C12" s="85">
        <v>1981</v>
      </c>
      <c r="D12" s="85">
        <v>190</v>
      </c>
      <c r="E12" s="48"/>
      <c r="F12" s="102"/>
      <c r="G12" s="103"/>
    </row>
    <row r="13" spans="1:8" ht="12.75" customHeight="1">
      <c r="A13" s="6">
        <v>10</v>
      </c>
      <c r="B13" s="84" t="s">
        <v>235</v>
      </c>
      <c r="C13" s="85">
        <v>1985</v>
      </c>
      <c r="D13" s="85">
        <v>180</v>
      </c>
      <c r="E13" s="48"/>
      <c r="F13" s="102"/>
      <c r="G13" s="103"/>
      <c r="H13" s="40" t="s">
        <v>36</v>
      </c>
    </row>
    <row r="14" spans="1:7" ht="13.5" customHeight="1">
      <c r="A14" s="6">
        <v>11</v>
      </c>
      <c r="B14" s="31" t="s">
        <v>236</v>
      </c>
      <c r="C14" s="85">
        <v>1981</v>
      </c>
      <c r="D14" s="85">
        <v>181</v>
      </c>
      <c r="E14" s="48"/>
      <c r="F14" s="102"/>
      <c r="G14" s="103"/>
    </row>
    <row r="15" spans="1:7" ht="13.5" customHeight="1">
      <c r="A15" s="36">
        <v>12</v>
      </c>
      <c r="B15" s="31" t="s">
        <v>237</v>
      </c>
      <c r="C15" s="85">
        <v>1982</v>
      </c>
      <c r="D15" s="85">
        <v>183</v>
      </c>
      <c r="E15" s="48"/>
      <c r="F15" s="92"/>
      <c r="G15" s="48"/>
    </row>
    <row r="16" spans="1:8" ht="12.75">
      <c r="A16" s="36">
        <v>12</v>
      </c>
      <c r="B16" s="84" t="s">
        <v>366</v>
      </c>
      <c r="C16" s="85">
        <v>1982</v>
      </c>
      <c r="D16" s="85">
        <v>179</v>
      </c>
      <c r="E16" s="48"/>
      <c r="F16" s="110"/>
      <c r="G16" s="111"/>
      <c r="H16" s="17"/>
    </row>
    <row r="17" spans="1:7" ht="12.75">
      <c r="A17" s="6"/>
      <c r="B17" s="76" t="s">
        <v>6</v>
      </c>
      <c r="C17" s="63">
        <f>(2007*13-SUM(C4:C16))/13</f>
        <v>27.153846153846153</v>
      </c>
      <c r="D17" s="64">
        <f>SUM(D4:D16)/13</f>
        <v>183.15384615384616</v>
      </c>
      <c r="E17" s="108" t="s">
        <v>290</v>
      </c>
      <c r="F17" s="108"/>
      <c r="G17" s="109"/>
    </row>
    <row r="18" spans="1:6" ht="12.75">
      <c r="A18" s="9"/>
      <c r="B18" s="10"/>
      <c r="C18" s="11"/>
      <c r="D18" s="11"/>
      <c r="E18" s="12"/>
      <c r="F18" s="13"/>
    </row>
    <row r="19" spans="1:8" ht="12.75">
      <c r="A19" s="9"/>
      <c r="B19" s="21" t="s">
        <v>60</v>
      </c>
      <c r="C19" s="71" t="s">
        <v>238</v>
      </c>
      <c r="D19" s="11"/>
      <c r="E19" s="12"/>
      <c r="H19" s="25"/>
    </row>
    <row r="20" spans="1:5" ht="12.75">
      <c r="A20" s="9"/>
      <c r="B20" s="21" t="s">
        <v>239</v>
      </c>
      <c r="C20" s="39" t="s">
        <v>240</v>
      </c>
      <c r="D20" s="11"/>
      <c r="E20" s="12"/>
    </row>
    <row r="21" spans="1:6" ht="12.75">
      <c r="A21" s="9"/>
      <c r="B21" s="21"/>
      <c r="C21" s="52"/>
      <c r="D21" s="11"/>
      <c r="E21" s="12"/>
      <c r="F21" s="13"/>
    </row>
    <row r="22" spans="2:9" ht="40.5" customHeight="1">
      <c r="B22" s="77" t="s">
        <v>7</v>
      </c>
      <c r="C22" s="105" t="s">
        <v>241</v>
      </c>
      <c r="D22" s="105"/>
      <c r="E22" s="105"/>
      <c r="F22" s="105"/>
      <c r="G22" s="105"/>
      <c r="H22" s="105"/>
      <c r="I22" s="105"/>
    </row>
    <row r="23" spans="3:7" ht="12.75">
      <c r="C23" s="71"/>
      <c r="G23" s="79"/>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sheetData>
  <mergeCells count="15">
    <mergeCell ref="F9:G9"/>
    <mergeCell ref="C22:I22"/>
    <mergeCell ref="F3:G3"/>
    <mergeCell ref="E17:G17"/>
    <mergeCell ref="F16:G16"/>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I23"/>
  <sheetViews>
    <sheetView workbookViewId="0" topLeftCell="A1">
      <selection activeCell="E21" sqref="E21"/>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53" t="s">
        <v>176</v>
      </c>
    </row>
    <row r="2" ht="12.75"/>
    <row r="3" spans="1:8" ht="12.75">
      <c r="A3" s="2" t="s">
        <v>3</v>
      </c>
      <c r="B3" s="28" t="s">
        <v>2</v>
      </c>
      <c r="C3" s="5" t="s">
        <v>0</v>
      </c>
      <c r="D3" s="5" t="s">
        <v>1</v>
      </c>
      <c r="E3" s="5" t="s">
        <v>5</v>
      </c>
      <c r="F3" s="106" t="s">
        <v>4</v>
      </c>
      <c r="G3" s="107"/>
      <c r="H3" s="9"/>
    </row>
    <row r="4" spans="1:7" ht="12.75">
      <c r="A4" s="6">
        <v>1</v>
      </c>
      <c r="B4" s="81" t="s">
        <v>188</v>
      </c>
      <c r="C4" s="26">
        <v>1981</v>
      </c>
      <c r="D4" s="26">
        <v>183</v>
      </c>
      <c r="E4" s="26" t="s">
        <v>34</v>
      </c>
      <c r="F4" s="128" t="s">
        <v>189</v>
      </c>
      <c r="G4" s="128"/>
    </row>
    <row r="5" spans="1:7" ht="12.75" customHeight="1">
      <c r="A5" s="6">
        <v>2</v>
      </c>
      <c r="B5" s="81" t="s">
        <v>190</v>
      </c>
      <c r="C5" s="26">
        <v>1981</v>
      </c>
      <c r="D5" s="26">
        <v>179</v>
      </c>
      <c r="E5" s="26" t="s">
        <v>34</v>
      </c>
      <c r="F5" s="128" t="s">
        <v>191</v>
      </c>
      <c r="G5" s="128"/>
    </row>
    <row r="6" spans="1:8" ht="12.75" customHeight="1">
      <c r="A6" s="6">
        <v>3</v>
      </c>
      <c r="B6" s="81" t="s">
        <v>192</v>
      </c>
      <c r="C6" s="26">
        <v>1980</v>
      </c>
      <c r="D6" s="26">
        <v>177</v>
      </c>
      <c r="E6" s="26" t="s">
        <v>34</v>
      </c>
      <c r="F6" s="128" t="s">
        <v>189</v>
      </c>
      <c r="G6" s="128"/>
      <c r="H6" s="40" t="s">
        <v>36</v>
      </c>
    </row>
    <row r="7" spans="1:8" ht="12.75" customHeight="1">
      <c r="A7" s="6">
        <v>4</v>
      </c>
      <c r="B7" s="81" t="s">
        <v>193</v>
      </c>
      <c r="C7" s="26">
        <v>1986</v>
      </c>
      <c r="D7" s="26">
        <v>184</v>
      </c>
      <c r="E7" s="26" t="s">
        <v>34</v>
      </c>
      <c r="F7" s="128"/>
      <c r="G7" s="128"/>
      <c r="H7" s="40" t="s">
        <v>36</v>
      </c>
    </row>
    <row r="8" spans="1:7" ht="12.75" customHeight="1">
      <c r="A8" s="6">
        <v>5</v>
      </c>
      <c r="B8" s="81" t="s">
        <v>194</v>
      </c>
      <c r="C8" s="26">
        <v>1972</v>
      </c>
      <c r="D8" s="26">
        <v>182</v>
      </c>
      <c r="E8" s="26" t="s">
        <v>34</v>
      </c>
      <c r="F8" s="128"/>
      <c r="G8" s="128"/>
    </row>
    <row r="9" spans="1:7" ht="12.75" customHeight="1">
      <c r="A9" s="6">
        <v>6</v>
      </c>
      <c r="B9" s="81" t="s">
        <v>195</v>
      </c>
      <c r="C9" s="26">
        <v>1981</v>
      </c>
      <c r="D9" s="26">
        <v>178</v>
      </c>
      <c r="E9" s="26" t="s">
        <v>34</v>
      </c>
      <c r="F9" s="128"/>
      <c r="G9" s="128"/>
    </row>
    <row r="10" spans="1:7" ht="13.5" customHeight="1">
      <c r="A10" s="6">
        <v>7</v>
      </c>
      <c r="B10" s="82" t="s">
        <v>196</v>
      </c>
      <c r="C10" s="26">
        <v>1981</v>
      </c>
      <c r="D10" s="26">
        <v>178</v>
      </c>
      <c r="E10" s="26" t="s">
        <v>34</v>
      </c>
      <c r="F10" s="128"/>
      <c r="G10" s="128"/>
    </row>
    <row r="11" spans="1:7" ht="12.75" customHeight="1">
      <c r="A11" s="6">
        <v>8</v>
      </c>
      <c r="B11" s="81" t="s">
        <v>197</v>
      </c>
      <c r="C11" s="26">
        <v>1984</v>
      </c>
      <c r="D11" s="26">
        <v>180</v>
      </c>
      <c r="E11" s="26" t="s">
        <v>34</v>
      </c>
      <c r="F11" s="128"/>
      <c r="G11" s="128"/>
    </row>
    <row r="12" spans="1:7" ht="13.5" customHeight="1">
      <c r="A12" s="6">
        <v>9</v>
      </c>
      <c r="B12" s="81" t="s">
        <v>198</v>
      </c>
      <c r="C12" s="26">
        <v>1955</v>
      </c>
      <c r="D12" s="26">
        <v>179</v>
      </c>
      <c r="E12" s="26" t="s">
        <v>34</v>
      </c>
      <c r="F12" s="128"/>
      <c r="G12" s="128"/>
    </row>
    <row r="13" spans="1:8" ht="12.75" customHeight="1">
      <c r="A13" s="6">
        <v>10</v>
      </c>
      <c r="B13" s="81" t="s">
        <v>199</v>
      </c>
      <c r="C13" s="26"/>
      <c r="D13" s="26"/>
      <c r="E13" s="26"/>
      <c r="F13" s="128"/>
      <c r="G13" s="128"/>
      <c r="H13" s="40" t="s">
        <v>36</v>
      </c>
    </row>
    <row r="14" spans="1:7" ht="13.5" customHeight="1">
      <c r="A14" s="6">
        <v>11</v>
      </c>
      <c r="B14" s="81" t="s">
        <v>200</v>
      </c>
      <c r="C14" s="26"/>
      <c r="D14" s="26"/>
      <c r="E14" s="26"/>
      <c r="F14" s="128"/>
      <c r="G14" s="128"/>
    </row>
    <row r="15" spans="1:7" ht="13.5" customHeight="1">
      <c r="A15" s="5">
        <v>12</v>
      </c>
      <c r="B15" s="38" t="s">
        <v>346</v>
      </c>
      <c r="C15" s="26"/>
      <c r="D15" s="26"/>
      <c r="E15" s="26"/>
      <c r="F15" s="129"/>
      <c r="G15" s="130"/>
    </row>
    <row r="16" spans="1:8" ht="12.75">
      <c r="A16" s="5">
        <v>13</v>
      </c>
      <c r="B16" s="38" t="s">
        <v>347</v>
      </c>
      <c r="C16" s="26"/>
      <c r="D16" s="26"/>
      <c r="E16" s="26"/>
      <c r="F16" s="128"/>
      <c r="G16" s="128"/>
      <c r="H16" s="17"/>
    </row>
    <row r="17" spans="1:7" ht="12.75">
      <c r="A17" s="6"/>
      <c r="B17" s="76" t="s">
        <v>6</v>
      </c>
      <c r="C17" s="63">
        <f>(2007*9-SUM(C4:C16))/9</f>
        <v>29.11111111111111</v>
      </c>
      <c r="D17" s="64">
        <f>SUM(D4:D16)/9</f>
        <v>180</v>
      </c>
      <c r="E17" s="108" t="s">
        <v>290</v>
      </c>
      <c r="F17" s="108"/>
      <c r="G17" s="109"/>
    </row>
    <row r="18" spans="1:6" ht="12.75">
      <c r="A18" s="9"/>
      <c r="B18" s="10"/>
      <c r="C18" s="11"/>
      <c r="D18" s="11"/>
      <c r="E18" s="12"/>
      <c r="F18" s="13"/>
    </row>
    <row r="19" spans="1:8" ht="12.75">
      <c r="A19" s="9"/>
      <c r="B19" s="21" t="s">
        <v>8</v>
      </c>
      <c r="C19" s="71" t="s">
        <v>202</v>
      </c>
      <c r="D19" s="11"/>
      <c r="E19" s="12"/>
      <c r="H19" s="25"/>
    </row>
    <row r="20" spans="1:5" ht="12.75">
      <c r="A20" s="9"/>
      <c r="B20" s="21" t="s">
        <v>30</v>
      </c>
      <c r="C20" s="39" t="s">
        <v>201</v>
      </c>
      <c r="D20" s="11"/>
      <c r="E20" s="12"/>
    </row>
    <row r="21" spans="1:6" ht="12.75">
      <c r="A21" s="9"/>
      <c r="B21" s="21"/>
      <c r="C21" s="52"/>
      <c r="D21" s="11"/>
      <c r="E21" s="12"/>
      <c r="F21" s="13"/>
    </row>
    <row r="22" spans="2:9" ht="29.25" customHeight="1">
      <c r="B22" s="77" t="s">
        <v>7</v>
      </c>
      <c r="C22" s="105" t="s">
        <v>364</v>
      </c>
      <c r="D22" s="105"/>
      <c r="E22" s="105"/>
      <c r="F22" s="105"/>
      <c r="G22" s="105"/>
      <c r="H22" s="105"/>
      <c r="I22" s="105"/>
    </row>
    <row r="23" spans="3:7" ht="12.75">
      <c r="C23" s="71"/>
      <c r="G23" s="79"/>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sheetData>
  <mergeCells count="16">
    <mergeCell ref="F15:G15"/>
    <mergeCell ref="F14:G14"/>
    <mergeCell ref="F10:G10"/>
    <mergeCell ref="F11:G11"/>
    <mergeCell ref="F12:G12"/>
    <mergeCell ref="F13:G13"/>
    <mergeCell ref="F9:G9"/>
    <mergeCell ref="C22:I22"/>
    <mergeCell ref="F3:G3"/>
    <mergeCell ref="E17:G17"/>
    <mergeCell ref="F16:G16"/>
    <mergeCell ref="F4:G4"/>
    <mergeCell ref="F5:G5"/>
    <mergeCell ref="F6:G6"/>
    <mergeCell ref="F7:G7"/>
    <mergeCell ref="F8:G8"/>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21"/>
  <sheetViews>
    <sheetView workbookViewId="0" topLeftCell="A1">
      <selection activeCell="H20" sqref="H20"/>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4.125" style="0" customWidth="1"/>
    <col min="7" max="7" width="16.75390625" style="0" customWidth="1"/>
    <col min="8" max="8" width="11.25390625" style="0" customWidth="1"/>
    <col min="9" max="9" width="9.7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B1" s="27"/>
      <c r="C1" s="21" t="s">
        <v>358</v>
      </c>
      <c r="D1" s="21"/>
    </row>
    <row r="2" ht="12.75"/>
    <row r="3" spans="1:8" ht="12.75">
      <c r="A3" s="2" t="s">
        <v>3</v>
      </c>
      <c r="B3" s="28" t="s">
        <v>2</v>
      </c>
      <c r="C3" s="5" t="s">
        <v>0</v>
      </c>
      <c r="D3" s="5" t="s">
        <v>1</v>
      </c>
      <c r="E3" s="2" t="s">
        <v>5</v>
      </c>
      <c r="F3" s="126" t="s">
        <v>4</v>
      </c>
      <c r="G3" s="127"/>
      <c r="H3" s="9"/>
    </row>
    <row r="4" spans="1:8" ht="12.75">
      <c r="A4" s="2">
        <v>1</v>
      </c>
      <c r="B4" s="29" t="s">
        <v>350</v>
      </c>
      <c r="C4" s="30">
        <v>1982</v>
      </c>
      <c r="D4" s="30">
        <v>180</v>
      </c>
      <c r="E4" s="30"/>
      <c r="F4" s="110" t="s">
        <v>351</v>
      </c>
      <c r="G4" s="111"/>
      <c r="H4" s="17"/>
    </row>
    <row r="5" spans="1:8" ht="12.75" customHeight="1">
      <c r="A5" s="2">
        <v>2</v>
      </c>
      <c r="B5" s="31" t="s">
        <v>352</v>
      </c>
      <c r="C5" s="32">
        <v>1980</v>
      </c>
      <c r="D5" s="32">
        <v>170</v>
      </c>
      <c r="E5" s="33"/>
      <c r="F5" s="123" t="s">
        <v>353</v>
      </c>
      <c r="G5" s="123"/>
      <c r="H5" s="17"/>
    </row>
    <row r="6" spans="1:8" ht="12.75" customHeight="1">
      <c r="A6" s="2">
        <v>3</v>
      </c>
      <c r="B6" s="31" t="s">
        <v>354</v>
      </c>
      <c r="C6" s="32">
        <v>1965</v>
      </c>
      <c r="D6" s="32">
        <v>183</v>
      </c>
      <c r="E6" s="33"/>
      <c r="F6" s="123"/>
      <c r="G6" s="123"/>
      <c r="H6" s="18"/>
    </row>
    <row r="7" spans="1:8" ht="12.75">
      <c r="A7" s="2">
        <v>4</v>
      </c>
      <c r="B7" s="31" t="s">
        <v>419</v>
      </c>
      <c r="C7" s="32">
        <v>1987</v>
      </c>
      <c r="D7" s="32">
        <v>187</v>
      </c>
      <c r="E7" s="33"/>
      <c r="F7" s="123"/>
      <c r="G7" s="123"/>
      <c r="H7" s="17"/>
    </row>
    <row r="8" spans="1:8" ht="12.75" customHeight="1">
      <c r="A8" s="2">
        <v>5</v>
      </c>
      <c r="B8" s="31" t="s">
        <v>355</v>
      </c>
      <c r="C8" s="32">
        <v>1964</v>
      </c>
      <c r="D8" s="32">
        <v>182</v>
      </c>
      <c r="E8" s="33"/>
      <c r="F8" s="123" t="s">
        <v>356</v>
      </c>
      <c r="G8" s="123"/>
      <c r="H8" s="17"/>
    </row>
    <row r="9" spans="1:8" ht="12.75" customHeight="1">
      <c r="A9" s="2">
        <v>6</v>
      </c>
      <c r="B9" s="31" t="s">
        <v>357</v>
      </c>
      <c r="C9" s="32">
        <v>1952</v>
      </c>
      <c r="D9" s="32">
        <v>182</v>
      </c>
      <c r="E9" s="48" t="s">
        <v>101</v>
      </c>
      <c r="F9" s="123"/>
      <c r="G9" s="123"/>
      <c r="H9" s="17"/>
    </row>
    <row r="10" spans="1:8" ht="12.75">
      <c r="A10" s="2">
        <v>7</v>
      </c>
      <c r="B10" s="31" t="s">
        <v>420</v>
      </c>
      <c r="C10" s="32">
        <v>1983</v>
      </c>
      <c r="D10" s="32">
        <v>188</v>
      </c>
      <c r="E10" s="33"/>
      <c r="F10" s="123"/>
      <c r="G10" s="123"/>
      <c r="H10" s="17"/>
    </row>
    <row r="11" spans="1:8" ht="12.75">
      <c r="A11" s="2">
        <v>8</v>
      </c>
      <c r="B11" s="31" t="s">
        <v>424</v>
      </c>
      <c r="C11" s="32">
        <v>1988</v>
      </c>
      <c r="D11" s="32">
        <v>187</v>
      </c>
      <c r="E11" s="33"/>
      <c r="F11" s="123"/>
      <c r="G11" s="123"/>
      <c r="H11" s="17"/>
    </row>
    <row r="12" spans="1:8" ht="12.75">
      <c r="A12" s="2">
        <v>9</v>
      </c>
      <c r="B12" s="31" t="s">
        <v>423</v>
      </c>
      <c r="C12" s="32">
        <v>1986</v>
      </c>
      <c r="D12" s="32">
        <v>195</v>
      </c>
      <c r="E12" s="33"/>
      <c r="F12" s="123"/>
      <c r="G12" s="123"/>
      <c r="H12" s="17"/>
    </row>
    <row r="13" spans="1:8" ht="12.75">
      <c r="A13" s="2">
        <v>10</v>
      </c>
      <c r="B13" s="31" t="s">
        <v>422</v>
      </c>
      <c r="C13" s="32">
        <v>1988</v>
      </c>
      <c r="D13" s="32">
        <v>190</v>
      </c>
      <c r="E13" s="34"/>
      <c r="F13" s="123"/>
      <c r="G13" s="123"/>
      <c r="H13" s="17"/>
    </row>
    <row r="14" spans="1:8" ht="12.75">
      <c r="A14" s="2">
        <v>11</v>
      </c>
      <c r="B14" s="31" t="s">
        <v>421</v>
      </c>
      <c r="C14" s="32">
        <v>1988</v>
      </c>
      <c r="D14" s="32">
        <v>191</v>
      </c>
      <c r="E14" s="34"/>
      <c r="F14" s="123"/>
      <c r="G14" s="123"/>
      <c r="H14" s="17"/>
    </row>
    <row r="15" spans="1:8" ht="12.75">
      <c r="A15" s="5">
        <v>12</v>
      </c>
      <c r="B15" s="38"/>
      <c r="C15" s="32"/>
      <c r="D15" s="88"/>
      <c r="E15" s="38"/>
      <c r="F15" s="115"/>
      <c r="G15" s="124"/>
      <c r="H15" s="17"/>
    </row>
    <row r="16" spans="1:7" ht="12.75">
      <c r="A16" s="6"/>
      <c r="B16" s="35" t="s">
        <v>6</v>
      </c>
      <c r="C16" s="89">
        <f>(2007*12-SUM(C4:C15))/12</f>
        <v>193.41666666666666</v>
      </c>
      <c r="D16" s="90">
        <f>SUM(D4:D15)/12</f>
        <v>169.58333333333334</v>
      </c>
      <c r="E16" s="108" t="s">
        <v>290</v>
      </c>
      <c r="F16" s="108"/>
      <c r="G16" s="109"/>
    </row>
    <row r="17" ht="12.75"/>
    <row r="18" spans="1:9" ht="30" customHeight="1">
      <c r="A18" s="9"/>
      <c r="B18" s="91" t="s">
        <v>60</v>
      </c>
      <c r="C18" s="132" t="s">
        <v>349</v>
      </c>
      <c r="D18" s="132"/>
      <c r="E18" s="132"/>
      <c r="F18" s="132"/>
      <c r="G18" s="132"/>
      <c r="H18" s="132"/>
      <c r="I18" s="132"/>
    </row>
    <row r="19" spans="1:3" ht="12.75">
      <c r="A19" s="9"/>
      <c r="C19" t="s">
        <v>348</v>
      </c>
    </row>
    <row r="20" spans="1:7" ht="12.75">
      <c r="A20" s="9"/>
      <c r="C20" s="27"/>
      <c r="D20" s="27"/>
      <c r="E20" s="27"/>
      <c r="F20" s="27"/>
      <c r="G20" s="27"/>
    </row>
    <row r="21" spans="1:9" ht="25.5" customHeight="1">
      <c r="A21" s="9"/>
      <c r="B21" s="77" t="s">
        <v>7</v>
      </c>
      <c r="C21" s="125" t="s">
        <v>429</v>
      </c>
      <c r="D21" s="125"/>
      <c r="E21" s="125"/>
      <c r="F21" s="125"/>
      <c r="G21" s="125"/>
      <c r="H21" s="125"/>
      <c r="I21" s="125"/>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6">
    <mergeCell ref="F10:G10"/>
    <mergeCell ref="F9:G9"/>
    <mergeCell ref="F8:G8"/>
    <mergeCell ref="F3:G3"/>
    <mergeCell ref="F7:G7"/>
    <mergeCell ref="F6:G6"/>
    <mergeCell ref="F5:G5"/>
    <mergeCell ref="F4:G4"/>
    <mergeCell ref="F14:G14"/>
    <mergeCell ref="F13:G13"/>
    <mergeCell ref="F12:G12"/>
    <mergeCell ref="F11:G11"/>
    <mergeCell ref="C18:I18"/>
    <mergeCell ref="C21:I21"/>
    <mergeCell ref="E16:G16"/>
    <mergeCell ref="F15:G15"/>
  </mergeCells>
  <printOptions/>
  <pageMargins left="0.24" right="0.49"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21"/>
  <sheetViews>
    <sheetView workbookViewId="0" topLeftCell="A1">
      <selection activeCell="B19" sqref="B19"/>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4.125" style="0" customWidth="1"/>
    <col min="7" max="7" width="16.75390625" style="0" customWidth="1"/>
    <col min="8" max="8" width="11.25390625" style="0" customWidth="1"/>
    <col min="9" max="9" width="9.7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B1" s="27"/>
      <c r="C1" s="21" t="s">
        <v>363</v>
      </c>
      <c r="D1" s="21"/>
    </row>
    <row r="2" ht="12.75"/>
    <row r="3" spans="1:8" ht="12.75">
      <c r="A3" s="2" t="s">
        <v>3</v>
      </c>
      <c r="B3" s="3" t="s">
        <v>2</v>
      </c>
      <c r="C3" s="2" t="s">
        <v>0</v>
      </c>
      <c r="D3" s="5" t="s">
        <v>1</v>
      </c>
      <c r="E3" s="2" t="s">
        <v>5</v>
      </c>
      <c r="F3" s="126" t="s">
        <v>4</v>
      </c>
      <c r="G3" s="127"/>
      <c r="H3" s="9"/>
    </row>
    <row r="4" spans="1:8" ht="12.75">
      <c r="A4" s="2">
        <v>1</v>
      </c>
      <c r="B4" s="87" t="s">
        <v>370</v>
      </c>
      <c r="C4" s="30">
        <v>1984</v>
      </c>
      <c r="D4" s="38"/>
      <c r="E4" s="99"/>
      <c r="F4" s="110"/>
      <c r="G4" s="111"/>
      <c r="H4" s="17"/>
    </row>
    <row r="5" spans="1:8" ht="12.75" customHeight="1">
      <c r="A5" s="2">
        <v>2</v>
      </c>
      <c r="B5" s="94" t="s">
        <v>371</v>
      </c>
      <c r="C5" s="32"/>
      <c r="D5" s="38"/>
      <c r="E5" s="33"/>
      <c r="F5" s="123"/>
      <c r="G5" s="123"/>
      <c r="H5" s="17"/>
    </row>
    <row r="6" spans="1:8" ht="12.75" customHeight="1">
      <c r="A6" s="2">
        <v>3</v>
      </c>
      <c r="B6" s="94" t="s">
        <v>372</v>
      </c>
      <c r="C6" s="32">
        <v>1975</v>
      </c>
      <c r="D6" s="38"/>
      <c r="E6" s="33"/>
      <c r="F6" s="123"/>
      <c r="G6" s="123"/>
      <c r="H6" s="18"/>
    </row>
    <row r="7" spans="1:8" ht="12.75">
      <c r="A7" s="2">
        <v>4</v>
      </c>
      <c r="B7" s="94" t="s">
        <v>380</v>
      </c>
      <c r="C7" s="32">
        <v>1977</v>
      </c>
      <c r="D7" s="38"/>
      <c r="E7" s="33"/>
      <c r="F7" s="123"/>
      <c r="G7" s="123"/>
      <c r="H7" s="17"/>
    </row>
    <row r="8" spans="1:8" ht="12.75" customHeight="1">
      <c r="A8" s="2">
        <v>5</v>
      </c>
      <c r="B8" s="94" t="s">
        <v>373</v>
      </c>
      <c r="C8" s="32">
        <v>1981</v>
      </c>
      <c r="D8" s="38"/>
      <c r="E8" s="33"/>
      <c r="F8" s="123"/>
      <c r="G8" s="123"/>
      <c r="H8" s="17"/>
    </row>
    <row r="9" spans="1:8" ht="12.75" customHeight="1">
      <c r="A9" s="2">
        <v>6</v>
      </c>
      <c r="B9" s="94" t="s">
        <v>374</v>
      </c>
      <c r="C9" s="32"/>
      <c r="D9" s="38"/>
      <c r="E9" s="48"/>
      <c r="F9" s="123"/>
      <c r="G9" s="123"/>
      <c r="H9" s="17"/>
    </row>
    <row r="10" spans="1:8" ht="12.75">
      <c r="A10" s="2">
        <v>7</v>
      </c>
      <c r="B10" s="94" t="s">
        <v>375</v>
      </c>
      <c r="C10" s="32">
        <v>1975</v>
      </c>
      <c r="D10" s="38"/>
      <c r="E10" s="33"/>
      <c r="F10" s="123"/>
      <c r="G10" s="123"/>
      <c r="H10" s="17"/>
    </row>
    <row r="11" spans="1:8" ht="12.75">
      <c r="A11" s="2">
        <v>8</v>
      </c>
      <c r="B11" s="94" t="s">
        <v>376</v>
      </c>
      <c r="C11" s="32">
        <v>1965</v>
      </c>
      <c r="D11" s="38"/>
      <c r="E11" s="33"/>
      <c r="F11" s="123"/>
      <c r="G11" s="123"/>
      <c r="H11" s="17"/>
    </row>
    <row r="12" spans="1:8" ht="12.75">
      <c r="A12" s="2">
        <v>9</v>
      </c>
      <c r="B12" s="94" t="s">
        <v>377</v>
      </c>
      <c r="C12" s="32">
        <v>1980</v>
      </c>
      <c r="D12" s="38"/>
      <c r="E12" s="33"/>
      <c r="F12" s="123"/>
      <c r="G12" s="123"/>
      <c r="H12" s="17"/>
    </row>
    <row r="13" spans="1:8" ht="12.75">
      <c r="A13" s="2">
        <v>10</v>
      </c>
      <c r="B13" s="94" t="s">
        <v>378</v>
      </c>
      <c r="C13" s="32">
        <v>1973</v>
      </c>
      <c r="D13" s="38"/>
      <c r="E13" s="34"/>
      <c r="F13" s="123"/>
      <c r="G13" s="123"/>
      <c r="H13" s="17"/>
    </row>
    <row r="14" spans="1:8" ht="12.75">
      <c r="A14" s="2">
        <v>11</v>
      </c>
      <c r="B14" s="94" t="s">
        <v>379</v>
      </c>
      <c r="C14" s="32">
        <v>1959</v>
      </c>
      <c r="D14" s="38"/>
      <c r="E14" s="34"/>
      <c r="F14" s="123"/>
      <c r="G14" s="123"/>
      <c r="H14" s="17"/>
    </row>
    <row r="15" spans="1:8" ht="12.75">
      <c r="A15" s="5"/>
      <c r="B15" s="95"/>
      <c r="C15" s="93"/>
      <c r="D15" s="88"/>
      <c r="E15" s="38"/>
      <c r="F15" s="115"/>
      <c r="G15" s="124"/>
      <c r="H15" s="17"/>
    </row>
    <row r="16" spans="1:7" ht="12.75">
      <c r="A16" s="6"/>
      <c r="B16" s="35" t="s">
        <v>6</v>
      </c>
      <c r="C16" s="89">
        <f>(2007*9-SUM(C4:C15))/9</f>
        <v>32.666666666666664</v>
      </c>
      <c r="D16" s="90">
        <f>SUM(D4:D15)/6</f>
        <v>0</v>
      </c>
      <c r="E16" s="108" t="s">
        <v>290</v>
      </c>
      <c r="F16" s="108"/>
      <c r="G16" s="109"/>
    </row>
    <row r="17" ht="12.75"/>
    <row r="18" spans="1:9" ht="30" customHeight="1">
      <c r="A18" s="9"/>
      <c r="B18" s="91" t="s">
        <v>60</v>
      </c>
      <c r="C18" s="132" t="s">
        <v>428</v>
      </c>
      <c r="D18" s="132"/>
      <c r="E18" s="132"/>
      <c r="F18" s="132"/>
      <c r="G18" s="132"/>
      <c r="H18" s="132"/>
      <c r="I18" s="132"/>
    </row>
    <row r="19" ht="12.75">
      <c r="A19" s="9"/>
    </row>
    <row r="20" spans="1:7" ht="12.75">
      <c r="A20" s="9"/>
      <c r="C20" s="27"/>
      <c r="D20" s="27"/>
      <c r="E20" s="27"/>
      <c r="F20" s="27"/>
      <c r="G20" s="27"/>
    </row>
    <row r="21" spans="1:9" ht="25.5" customHeight="1">
      <c r="A21" s="9"/>
      <c r="B21" s="77" t="s">
        <v>7</v>
      </c>
      <c r="C21" s="125" t="s">
        <v>34</v>
      </c>
      <c r="D21" s="125"/>
      <c r="E21" s="125"/>
      <c r="F21" s="125"/>
      <c r="G21" s="125"/>
      <c r="H21" s="125"/>
      <c r="I21" s="125"/>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6">
    <mergeCell ref="C18:I18"/>
    <mergeCell ref="C21:I21"/>
    <mergeCell ref="E16:G16"/>
    <mergeCell ref="F15:G15"/>
    <mergeCell ref="F14:G14"/>
    <mergeCell ref="F13:G13"/>
    <mergeCell ref="F12:G12"/>
    <mergeCell ref="F11:G11"/>
    <mergeCell ref="F10:G10"/>
    <mergeCell ref="F9:G9"/>
    <mergeCell ref="F8:G8"/>
    <mergeCell ref="F3:G3"/>
    <mergeCell ref="F7:G7"/>
    <mergeCell ref="F6:G6"/>
    <mergeCell ref="F5:G5"/>
    <mergeCell ref="F4:G4"/>
  </mergeCells>
  <printOptions/>
  <pageMargins left="0.24" right="0.49"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2"/>
  <sheetViews>
    <sheetView workbookViewId="0" topLeftCell="A1">
      <selection activeCell="F15" sqref="F15:G15"/>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9" max="9" width="19.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9" ht="12.75">
      <c r="A1" s="51"/>
      <c r="B1" s="52"/>
      <c r="C1" s="52"/>
      <c r="D1" s="53" t="s">
        <v>66</v>
      </c>
      <c r="E1" s="52"/>
      <c r="F1" s="52"/>
      <c r="G1" s="52"/>
      <c r="H1" s="52"/>
      <c r="I1" s="52"/>
    </row>
    <row r="2" spans="1:9" ht="12.75">
      <c r="A2" s="52"/>
      <c r="B2" s="52"/>
      <c r="C2" s="52"/>
      <c r="D2" s="52"/>
      <c r="E2" s="52"/>
      <c r="F2" s="52"/>
      <c r="G2" s="52"/>
      <c r="H2" s="52"/>
      <c r="I2" s="52"/>
    </row>
    <row r="3" spans="1:9" ht="12.75">
      <c r="A3" s="54" t="s">
        <v>3</v>
      </c>
      <c r="B3" s="55" t="s">
        <v>2</v>
      </c>
      <c r="C3" s="56" t="s">
        <v>0</v>
      </c>
      <c r="D3" s="56" t="s">
        <v>1</v>
      </c>
      <c r="E3" s="56" t="s">
        <v>5</v>
      </c>
      <c r="F3" s="101" t="s">
        <v>4</v>
      </c>
      <c r="G3" s="114"/>
      <c r="H3" s="57"/>
      <c r="I3" s="52"/>
    </row>
    <row r="4" spans="1:9" ht="12.75">
      <c r="A4" s="54">
        <v>1</v>
      </c>
      <c r="B4" s="52" t="s">
        <v>69</v>
      </c>
      <c r="C4" s="42">
        <v>1971</v>
      </c>
      <c r="D4" s="42">
        <v>188</v>
      </c>
      <c r="E4" s="42"/>
      <c r="F4" s="102"/>
      <c r="G4" s="103"/>
      <c r="H4" s="52"/>
      <c r="I4" s="52"/>
    </row>
    <row r="5" spans="1:9" ht="12.75" customHeight="1">
      <c r="A5" s="54">
        <v>2</v>
      </c>
      <c r="B5" s="41" t="s">
        <v>70</v>
      </c>
      <c r="C5" s="42">
        <v>1971</v>
      </c>
      <c r="D5" s="42">
        <v>188</v>
      </c>
      <c r="E5" s="42"/>
      <c r="F5" s="102"/>
      <c r="G5" s="103"/>
      <c r="H5" s="52"/>
      <c r="I5" s="52"/>
    </row>
    <row r="6" spans="1:9" ht="12.75" customHeight="1">
      <c r="A6" s="54">
        <v>3</v>
      </c>
      <c r="B6" s="41" t="s">
        <v>71</v>
      </c>
      <c r="C6" s="42">
        <v>1971</v>
      </c>
      <c r="D6" s="42">
        <v>188</v>
      </c>
      <c r="E6" s="42"/>
      <c r="F6" s="102"/>
      <c r="G6" s="103"/>
      <c r="H6" s="58" t="s">
        <v>36</v>
      </c>
      <c r="I6" s="52"/>
    </row>
    <row r="7" spans="1:9" ht="12.75">
      <c r="A7" s="54">
        <v>4</v>
      </c>
      <c r="B7" s="41" t="s">
        <v>72</v>
      </c>
      <c r="C7" s="42">
        <v>1971</v>
      </c>
      <c r="D7" s="42">
        <v>188</v>
      </c>
      <c r="E7" s="42"/>
      <c r="F7" s="102"/>
      <c r="G7" s="103"/>
      <c r="H7" s="58" t="s">
        <v>36</v>
      </c>
      <c r="I7" s="52"/>
    </row>
    <row r="8" spans="1:9" ht="12.75" customHeight="1">
      <c r="A8" s="54">
        <v>5</v>
      </c>
      <c r="B8" s="41" t="s">
        <v>73</v>
      </c>
      <c r="C8" s="42">
        <v>1971</v>
      </c>
      <c r="D8" s="42">
        <v>188</v>
      </c>
      <c r="E8" s="42"/>
      <c r="F8" s="102"/>
      <c r="G8" s="103"/>
      <c r="H8" s="52"/>
      <c r="I8" s="52"/>
    </row>
    <row r="9" spans="1:9" ht="12.75" customHeight="1">
      <c r="A9" s="54">
        <v>6</v>
      </c>
      <c r="B9" s="41" t="s">
        <v>74</v>
      </c>
      <c r="C9" s="42">
        <v>1971</v>
      </c>
      <c r="D9" s="42">
        <v>188</v>
      </c>
      <c r="E9" s="42"/>
      <c r="F9" s="102"/>
      <c r="G9" s="103"/>
      <c r="H9" s="52"/>
      <c r="I9" s="52"/>
    </row>
    <row r="10" spans="1:9" ht="12.75">
      <c r="A10" s="54">
        <v>7</v>
      </c>
      <c r="B10" s="41" t="s">
        <v>75</v>
      </c>
      <c r="C10" s="42">
        <v>1971</v>
      </c>
      <c r="D10" s="42">
        <v>188</v>
      </c>
      <c r="E10" s="42"/>
      <c r="F10" s="102"/>
      <c r="G10" s="103"/>
      <c r="H10" s="52"/>
      <c r="I10" s="52"/>
    </row>
    <row r="11" spans="1:9" ht="12.75">
      <c r="A11" s="54">
        <v>8</v>
      </c>
      <c r="B11" s="41" t="s">
        <v>76</v>
      </c>
      <c r="C11" s="42">
        <v>1971</v>
      </c>
      <c r="D11" s="42">
        <v>188</v>
      </c>
      <c r="E11" s="42"/>
      <c r="F11" s="102"/>
      <c r="G11" s="103"/>
      <c r="H11" s="52"/>
      <c r="I11" s="52"/>
    </row>
    <row r="12" spans="1:9" ht="12.75">
      <c r="A12" s="54">
        <v>9</v>
      </c>
      <c r="B12" s="41" t="s">
        <v>77</v>
      </c>
      <c r="C12" s="42">
        <v>1971</v>
      </c>
      <c r="D12" s="42">
        <v>188</v>
      </c>
      <c r="E12" s="42"/>
      <c r="F12" s="102"/>
      <c r="G12" s="103"/>
      <c r="H12" s="52"/>
      <c r="I12" s="52"/>
    </row>
    <row r="13" spans="1:9" ht="12.75">
      <c r="A13" s="54">
        <v>10</v>
      </c>
      <c r="B13" s="41" t="s">
        <v>367</v>
      </c>
      <c r="C13" s="42">
        <v>1973</v>
      </c>
      <c r="D13" s="42"/>
      <c r="E13" s="42"/>
      <c r="F13" s="102"/>
      <c r="G13" s="103"/>
      <c r="H13" s="58" t="s">
        <v>36</v>
      </c>
      <c r="I13" s="52"/>
    </row>
    <row r="14" spans="1:9" ht="12.75">
      <c r="A14" s="54">
        <v>11</v>
      </c>
      <c r="B14" s="41" t="s">
        <v>368</v>
      </c>
      <c r="C14" s="42">
        <v>1987</v>
      </c>
      <c r="D14" s="42"/>
      <c r="E14" s="42"/>
      <c r="F14" s="102" t="s">
        <v>381</v>
      </c>
      <c r="G14" s="103"/>
      <c r="H14" s="52"/>
      <c r="I14" s="52"/>
    </row>
    <row r="15" spans="1:9" ht="12.75">
      <c r="A15" s="56">
        <v>12</v>
      </c>
      <c r="B15" s="59"/>
      <c r="C15" s="42"/>
      <c r="D15" s="42"/>
      <c r="E15" s="48"/>
      <c r="F15" s="110"/>
      <c r="G15" s="111"/>
      <c r="H15" s="60"/>
      <c r="I15" s="52"/>
    </row>
    <row r="16" spans="1:9" ht="12.75">
      <c r="A16" s="61"/>
      <c r="B16" s="62" t="s">
        <v>6</v>
      </c>
      <c r="C16" s="63">
        <f>(2007*11-SUM(C4:C15))/11</f>
        <v>34.36363636363637</v>
      </c>
      <c r="D16" s="64">
        <f>SUM(D4:D15)/9</f>
        <v>188</v>
      </c>
      <c r="E16" s="108" t="s">
        <v>290</v>
      </c>
      <c r="F16" s="108"/>
      <c r="G16" s="109"/>
      <c r="H16" s="52"/>
      <c r="I16" s="52"/>
    </row>
    <row r="17" spans="1:9" ht="12.75">
      <c r="A17" s="57"/>
      <c r="B17" s="65"/>
      <c r="C17" s="66"/>
      <c r="D17" s="66"/>
      <c r="E17" s="67"/>
      <c r="F17" s="68"/>
      <c r="G17" s="52"/>
      <c r="H17" s="52"/>
      <c r="I17" s="52"/>
    </row>
    <row r="18" spans="1:9" ht="12.75">
      <c r="A18" s="57"/>
      <c r="B18" s="69" t="s">
        <v>8</v>
      </c>
      <c r="C18" s="52" t="s">
        <v>67</v>
      </c>
      <c r="D18" s="66"/>
      <c r="E18" s="67"/>
      <c r="F18" s="52"/>
      <c r="G18" s="52"/>
      <c r="H18" s="70"/>
      <c r="I18" s="52"/>
    </row>
    <row r="19" spans="1:9" ht="12.75">
      <c r="A19" s="57"/>
      <c r="B19" s="69" t="s">
        <v>30</v>
      </c>
      <c r="C19" s="52" t="s">
        <v>68</v>
      </c>
      <c r="D19" s="66"/>
      <c r="E19" s="67"/>
      <c r="F19" s="52"/>
      <c r="G19" s="52"/>
      <c r="H19" s="52"/>
      <c r="I19" s="52"/>
    </row>
    <row r="20" spans="1:9" ht="12.75">
      <c r="A20" s="57"/>
      <c r="B20" s="52"/>
      <c r="C20" s="71"/>
      <c r="D20" s="66"/>
      <c r="E20" s="67"/>
      <c r="F20" s="68"/>
      <c r="G20" s="52"/>
      <c r="H20" s="52"/>
      <c r="I20" s="52"/>
    </row>
    <row r="21" spans="1:9" ht="12.75">
      <c r="A21" s="52"/>
      <c r="B21" s="72" t="s">
        <v>7</v>
      </c>
      <c r="C21" s="52" t="s">
        <v>262</v>
      </c>
      <c r="D21" s="52"/>
      <c r="E21" s="52"/>
      <c r="F21" s="52"/>
      <c r="G21" s="52"/>
      <c r="H21" s="52"/>
      <c r="I21" s="52"/>
    </row>
    <row r="22" spans="1:9" ht="12.75">
      <c r="A22" s="52"/>
      <c r="B22" s="52"/>
      <c r="C22" s="52"/>
      <c r="D22" s="52"/>
      <c r="E22" s="52"/>
      <c r="F22" s="52"/>
      <c r="G22" s="52"/>
      <c r="H22" s="52"/>
      <c r="I22" s="52"/>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4">
    <mergeCell ref="F11:G11"/>
    <mergeCell ref="F12:G12"/>
    <mergeCell ref="F13:G13"/>
    <mergeCell ref="F14:G14"/>
    <mergeCell ref="F3:G3"/>
    <mergeCell ref="E16:G16"/>
    <mergeCell ref="F15:G15"/>
    <mergeCell ref="F4:G4"/>
    <mergeCell ref="F5:G5"/>
    <mergeCell ref="F6:G6"/>
    <mergeCell ref="F7:G7"/>
    <mergeCell ref="F8:G8"/>
    <mergeCell ref="F9:G9"/>
    <mergeCell ref="F10:G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2"/>
  <sheetViews>
    <sheetView workbookViewId="0" topLeftCell="A1">
      <selection activeCell="B17" sqref="B17"/>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100</v>
      </c>
    </row>
    <row r="2" ht="12.75"/>
    <row r="3" spans="1:8" ht="12.75">
      <c r="A3" s="2" t="s">
        <v>3</v>
      </c>
      <c r="B3" s="28" t="s">
        <v>2</v>
      </c>
      <c r="C3" s="5" t="s">
        <v>0</v>
      </c>
      <c r="D3" s="5" t="s">
        <v>1</v>
      </c>
      <c r="E3" s="5" t="s">
        <v>5</v>
      </c>
      <c r="F3" s="106" t="s">
        <v>4</v>
      </c>
      <c r="G3" s="107"/>
      <c r="H3" s="9"/>
    </row>
    <row r="4" spans="1:7" ht="12.75">
      <c r="A4" s="6">
        <v>1</v>
      </c>
      <c r="B4" s="38" t="s">
        <v>281</v>
      </c>
      <c r="C4" s="23"/>
      <c r="D4" s="23"/>
      <c r="E4" s="23"/>
      <c r="F4" s="102"/>
      <c r="G4" s="103"/>
    </row>
    <row r="5" spans="1:7" ht="12.75" customHeight="1">
      <c r="A5" s="6">
        <v>2</v>
      </c>
      <c r="B5" s="38" t="s">
        <v>282</v>
      </c>
      <c r="C5" s="23"/>
      <c r="D5" s="23"/>
      <c r="E5" s="23"/>
      <c r="F5" s="102"/>
      <c r="G5" s="103"/>
    </row>
    <row r="6" spans="1:8" ht="12.75" customHeight="1">
      <c r="A6" s="6">
        <v>3</v>
      </c>
      <c r="B6" s="38" t="s">
        <v>276</v>
      </c>
      <c r="C6" s="23"/>
      <c r="D6" s="23"/>
      <c r="E6" s="23"/>
      <c r="F6" s="102"/>
      <c r="G6" s="103"/>
      <c r="H6" s="40" t="s">
        <v>36</v>
      </c>
    </row>
    <row r="7" spans="1:8" ht="12.75" customHeight="1">
      <c r="A7" s="6">
        <v>4</v>
      </c>
      <c r="B7" s="38" t="s">
        <v>277</v>
      </c>
      <c r="C7" s="23"/>
      <c r="D7" s="23"/>
      <c r="E7" s="23"/>
      <c r="F7" s="102"/>
      <c r="G7" s="103"/>
      <c r="H7" s="40" t="s">
        <v>36</v>
      </c>
    </row>
    <row r="8" spans="1:7" ht="12.75" customHeight="1">
      <c r="A8" s="6">
        <v>5</v>
      </c>
      <c r="B8" s="38" t="s">
        <v>329</v>
      </c>
      <c r="C8" s="23"/>
      <c r="D8" s="23"/>
      <c r="E8" s="23"/>
      <c r="F8" s="102"/>
      <c r="G8" s="103"/>
    </row>
    <row r="9" spans="1:7" ht="12.75" customHeight="1">
      <c r="A9" s="6">
        <v>6</v>
      </c>
      <c r="B9" s="38" t="s">
        <v>278</v>
      </c>
      <c r="C9" s="23"/>
      <c r="D9" s="23"/>
      <c r="E9" s="23"/>
      <c r="F9" s="104"/>
      <c r="G9" s="104"/>
    </row>
    <row r="10" spans="1:7" ht="13.5" customHeight="1">
      <c r="A10" s="6">
        <v>7</v>
      </c>
      <c r="B10" s="38" t="s">
        <v>279</v>
      </c>
      <c r="C10" s="23"/>
      <c r="D10" s="23"/>
      <c r="E10" s="23"/>
      <c r="F10" s="102"/>
      <c r="G10" s="103"/>
    </row>
    <row r="11" spans="1:7" ht="12.75" customHeight="1">
      <c r="A11" s="6">
        <v>8</v>
      </c>
      <c r="B11" s="38" t="s">
        <v>280</v>
      </c>
      <c r="C11" s="23"/>
      <c r="D11" s="23"/>
      <c r="E11" s="23"/>
      <c r="F11" s="102"/>
      <c r="G11" s="103"/>
    </row>
    <row r="12" spans="1:7" ht="13.5" customHeight="1">
      <c r="A12" s="6">
        <v>9</v>
      </c>
      <c r="B12" s="31" t="s">
        <v>359</v>
      </c>
      <c r="C12" s="74"/>
      <c r="D12" s="32"/>
      <c r="E12" s="48"/>
      <c r="F12" s="102"/>
      <c r="G12" s="103"/>
    </row>
    <row r="13" spans="1:8" ht="12.75" customHeight="1">
      <c r="A13" s="6">
        <v>10</v>
      </c>
      <c r="B13" s="31" t="s">
        <v>360</v>
      </c>
      <c r="C13" s="74"/>
      <c r="D13" s="32"/>
      <c r="E13" s="48"/>
      <c r="F13" s="102"/>
      <c r="G13" s="103"/>
      <c r="H13" s="40" t="s">
        <v>36</v>
      </c>
    </row>
    <row r="14" spans="1:7" ht="13.5" customHeight="1">
      <c r="A14" s="6">
        <v>11</v>
      </c>
      <c r="B14" s="31"/>
      <c r="C14" s="74"/>
      <c r="D14" s="32"/>
      <c r="E14" s="48"/>
      <c r="F14" s="102"/>
      <c r="G14" s="103"/>
    </row>
    <row r="15" spans="1:8" ht="12.75">
      <c r="A15" s="5">
        <v>12</v>
      </c>
      <c r="B15" s="73"/>
      <c r="C15" s="42"/>
      <c r="D15" s="75"/>
      <c r="E15" s="48"/>
      <c r="F15" s="110"/>
      <c r="G15" s="111"/>
      <c r="H15" s="17"/>
    </row>
    <row r="16" spans="1:7" ht="12.75">
      <c r="A16" s="6"/>
      <c r="B16" s="76" t="s">
        <v>6</v>
      </c>
      <c r="C16" s="63"/>
      <c r="D16" s="64">
        <f>SUM(D4:D15)/8</f>
        <v>0</v>
      </c>
      <c r="E16" s="108" t="s">
        <v>290</v>
      </c>
      <c r="F16" s="108"/>
      <c r="G16" s="109"/>
    </row>
    <row r="17" spans="1:6" ht="12.75">
      <c r="A17" s="9"/>
      <c r="B17" s="10"/>
      <c r="C17" s="11"/>
      <c r="D17" s="11"/>
      <c r="E17" s="12"/>
      <c r="F17" s="13"/>
    </row>
    <row r="18" spans="1:8" ht="12.75">
      <c r="A18" s="9"/>
      <c r="B18" s="21" t="s">
        <v>8</v>
      </c>
      <c r="C18" s="71" t="s">
        <v>177</v>
      </c>
      <c r="D18" s="11"/>
      <c r="E18" s="12"/>
      <c r="H18" s="25"/>
    </row>
    <row r="19" spans="1:5" ht="12.75">
      <c r="A19" s="9"/>
      <c r="B19" s="21" t="s">
        <v>30</v>
      </c>
      <c r="C19" s="39" t="s">
        <v>178</v>
      </c>
      <c r="D19" s="11"/>
      <c r="E19" s="12"/>
    </row>
    <row r="20" spans="1:6" ht="12.75">
      <c r="A20" s="9"/>
      <c r="B20" s="21"/>
      <c r="C20" s="52"/>
      <c r="D20" s="11"/>
      <c r="E20" s="12"/>
      <c r="F20" s="13"/>
    </row>
    <row r="21" spans="2:9" ht="31.5" customHeight="1">
      <c r="B21" s="77" t="s">
        <v>180</v>
      </c>
      <c r="C21" s="105" t="s">
        <v>184</v>
      </c>
      <c r="D21" s="105"/>
      <c r="E21" s="105"/>
      <c r="F21" s="105"/>
      <c r="G21" s="105"/>
      <c r="H21" s="105"/>
      <c r="I21" s="105"/>
    </row>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14:G14"/>
    <mergeCell ref="F10:G10"/>
    <mergeCell ref="F11:G11"/>
    <mergeCell ref="F12:G12"/>
    <mergeCell ref="F13:G13"/>
    <mergeCell ref="F9:G9"/>
    <mergeCell ref="C21:I21"/>
    <mergeCell ref="F3:G3"/>
    <mergeCell ref="E16:G16"/>
    <mergeCell ref="F15:G15"/>
    <mergeCell ref="F4:G4"/>
    <mergeCell ref="F5:G5"/>
    <mergeCell ref="F6:G6"/>
    <mergeCell ref="F7:G7"/>
    <mergeCell ref="F8:G8"/>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2"/>
  <sheetViews>
    <sheetView workbookViewId="0" topLeftCell="A1">
      <selection activeCell="B15" sqref="B15"/>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175</v>
      </c>
    </row>
    <row r="2" ht="12.75"/>
    <row r="3" spans="1:8" ht="12.75">
      <c r="A3" s="2" t="s">
        <v>3</v>
      </c>
      <c r="B3" s="28" t="s">
        <v>2</v>
      </c>
      <c r="C3" s="5" t="s">
        <v>0</v>
      </c>
      <c r="D3" s="5" t="s">
        <v>1</v>
      </c>
      <c r="E3" s="5" t="s">
        <v>5</v>
      </c>
      <c r="F3" s="106" t="s">
        <v>4</v>
      </c>
      <c r="G3" s="107"/>
      <c r="H3" s="9"/>
    </row>
    <row r="4" spans="1:7" ht="12.75">
      <c r="A4" s="6">
        <v>1</v>
      </c>
      <c r="B4" s="16" t="s">
        <v>263</v>
      </c>
      <c r="C4" s="78">
        <v>1976</v>
      </c>
      <c r="D4" s="78">
        <v>180</v>
      </c>
      <c r="E4" s="26" t="s">
        <v>34</v>
      </c>
      <c r="F4" s="102"/>
      <c r="G4" s="103"/>
    </row>
    <row r="5" spans="1:7" ht="12.75" customHeight="1">
      <c r="A5" s="6">
        <v>2</v>
      </c>
      <c r="B5" s="16" t="s">
        <v>264</v>
      </c>
      <c r="C5" s="78">
        <v>1971</v>
      </c>
      <c r="D5" s="78">
        <v>188</v>
      </c>
      <c r="E5" s="26" t="s">
        <v>34</v>
      </c>
      <c r="F5" s="102"/>
      <c r="G5" s="103"/>
    </row>
    <row r="6" spans="1:8" ht="12.75" customHeight="1">
      <c r="A6" s="6">
        <v>3</v>
      </c>
      <c r="B6" s="16" t="s">
        <v>265</v>
      </c>
      <c r="C6" s="78">
        <v>1979</v>
      </c>
      <c r="D6" s="78">
        <v>180</v>
      </c>
      <c r="E6" s="26" t="s">
        <v>34</v>
      </c>
      <c r="F6" s="102"/>
      <c r="G6" s="103"/>
      <c r="H6" s="40" t="s">
        <v>36</v>
      </c>
    </row>
    <row r="7" spans="1:8" ht="12.75" customHeight="1">
      <c r="A7" s="6">
        <v>4</v>
      </c>
      <c r="B7" s="16" t="s">
        <v>266</v>
      </c>
      <c r="C7" s="78">
        <v>1983</v>
      </c>
      <c r="D7" s="78">
        <v>180</v>
      </c>
      <c r="E7" s="26" t="s">
        <v>34</v>
      </c>
      <c r="F7" s="102"/>
      <c r="G7" s="103"/>
      <c r="H7" s="40" t="s">
        <v>36</v>
      </c>
    </row>
    <row r="8" spans="1:7" ht="12.75" customHeight="1">
      <c r="A8" s="6">
        <v>5</v>
      </c>
      <c r="B8" s="16" t="s">
        <v>267</v>
      </c>
      <c r="C8" s="78">
        <v>1971</v>
      </c>
      <c r="D8" s="78">
        <v>181</v>
      </c>
      <c r="E8" s="26" t="s">
        <v>34</v>
      </c>
      <c r="F8" s="102"/>
      <c r="G8" s="103"/>
    </row>
    <row r="9" spans="1:7" ht="12.75" customHeight="1">
      <c r="A9" s="6">
        <v>6</v>
      </c>
      <c r="B9" s="16" t="s">
        <v>268</v>
      </c>
      <c r="C9" s="78">
        <v>1970</v>
      </c>
      <c r="D9" s="78">
        <v>179</v>
      </c>
      <c r="E9" s="26" t="s">
        <v>34</v>
      </c>
      <c r="F9" s="104"/>
      <c r="G9" s="104"/>
    </row>
    <row r="10" spans="1:7" ht="13.5" customHeight="1">
      <c r="A10" s="6">
        <v>7</v>
      </c>
      <c r="B10" s="16" t="s">
        <v>269</v>
      </c>
      <c r="C10" s="78">
        <v>1983</v>
      </c>
      <c r="D10" s="78">
        <v>192</v>
      </c>
      <c r="E10" s="78" t="s">
        <v>34</v>
      </c>
      <c r="F10" s="102"/>
      <c r="G10" s="103"/>
    </row>
    <row r="11" spans="1:7" ht="12.75" customHeight="1">
      <c r="A11" s="6">
        <v>8</v>
      </c>
      <c r="B11" s="16" t="s">
        <v>224</v>
      </c>
      <c r="C11" s="78">
        <v>1967</v>
      </c>
      <c r="D11" s="78">
        <v>189</v>
      </c>
      <c r="E11" s="78" t="s">
        <v>34</v>
      </c>
      <c r="F11" s="102"/>
      <c r="G11" s="103"/>
    </row>
    <row r="12" spans="1:7" ht="13.5" customHeight="1">
      <c r="A12" s="6">
        <v>9</v>
      </c>
      <c r="B12" s="16" t="s">
        <v>270</v>
      </c>
      <c r="C12" s="78">
        <v>1975</v>
      </c>
      <c r="D12" s="78">
        <v>170</v>
      </c>
      <c r="E12" s="78" t="s">
        <v>34</v>
      </c>
      <c r="F12" s="102"/>
      <c r="G12" s="103"/>
    </row>
    <row r="13" spans="1:8" ht="12.75" customHeight="1">
      <c r="A13" s="6">
        <v>10</v>
      </c>
      <c r="B13" s="16" t="s">
        <v>271</v>
      </c>
      <c r="C13" s="78"/>
      <c r="D13" s="78"/>
      <c r="E13" s="78"/>
      <c r="F13" s="102"/>
      <c r="G13" s="103"/>
      <c r="H13" s="40" t="s">
        <v>36</v>
      </c>
    </row>
    <row r="14" spans="1:7" ht="13.5" customHeight="1">
      <c r="A14" s="6">
        <v>11</v>
      </c>
      <c r="B14" s="38" t="s">
        <v>272</v>
      </c>
      <c r="C14" s="26">
        <v>1976</v>
      </c>
      <c r="D14" s="26">
        <v>180</v>
      </c>
      <c r="E14" s="78" t="s">
        <v>34</v>
      </c>
      <c r="F14" s="102"/>
      <c r="G14" s="103"/>
    </row>
    <row r="15" spans="1:8" ht="12.75">
      <c r="A15" s="5">
        <v>12</v>
      </c>
      <c r="B15" s="43"/>
      <c r="C15" s="42"/>
      <c r="D15" s="42"/>
      <c r="E15" s="42"/>
      <c r="F15" s="110"/>
      <c r="G15" s="111"/>
      <c r="H15" s="17"/>
    </row>
    <row r="16" spans="1:7" ht="12.75">
      <c r="A16" s="6"/>
      <c r="B16" s="76" t="s">
        <v>6</v>
      </c>
      <c r="C16" s="63">
        <f>(2007*10-SUM(C4:C15))/10</f>
        <v>31.9</v>
      </c>
      <c r="D16" s="64">
        <f>SUM(D4:D15)/10</f>
        <v>181.9</v>
      </c>
      <c r="E16" s="108" t="s">
        <v>290</v>
      </c>
      <c r="F16" s="108"/>
      <c r="G16" s="109"/>
    </row>
    <row r="17" spans="1:6" ht="12.75">
      <c r="A17" s="9"/>
      <c r="B17" s="10"/>
      <c r="C17" s="11"/>
      <c r="D17" s="11"/>
      <c r="E17" s="12"/>
      <c r="F17" s="13"/>
    </row>
    <row r="18" spans="1:8" ht="12.75">
      <c r="A18" s="9"/>
      <c r="B18" s="21" t="s">
        <v>8</v>
      </c>
      <c r="C18" s="71" t="s">
        <v>273</v>
      </c>
      <c r="D18" s="11"/>
      <c r="E18" s="12"/>
      <c r="H18" s="25"/>
    </row>
    <row r="19" spans="1:5" ht="12.75">
      <c r="A19" s="9"/>
      <c r="B19" s="21" t="s">
        <v>30</v>
      </c>
      <c r="C19" s="39" t="s">
        <v>274</v>
      </c>
      <c r="D19" s="11"/>
      <c r="E19" s="12"/>
    </row>
    <row r="20" spans="1:6" ht="12.75">
      <c r="A20" s="9"/>
      <c r="B20" s="21"/>
      <c r="C20" s="52"/>
      <c r="D20" s="11"/>
      <c r="E20" s="12"/>
      <c r="F20" s="13"/>
    </row>
    <row r="21" spans="2:9" ht="40.5" customHeight="1">
      <c r="B21" s="77" t="s">
        <v>7</v>
      </c>
      <c r="C21" s="105" t="s">
        <v>262</v>
      </c>
      <c r="D21" s="105"/>
      <c r="E21" s="105"/>
      <c r="F21" s="105"/>
      <c r="G21" s="105"/>
      <c r="H21" s="105"/>
      <c r="I21" s="105"/>
    </row>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9:G9"/>
    <mergeCell ref="C21:I21"/>
    <mergeCell ref="F3:G3"/>
    <mergeCell ref="E16:G16"/>
    <mergeCell ref="F15:G15"/>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2"/>
  <sheetViews>
    <sheetView workbookViewId="0" topLeftCell="A1">
      <selection activeCell="H7" sqref="H7"/>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247</v>
      </c>
    </row>
    <row r="2" ht="12.75"/>
    <row r="3" spans="1:8" ht="12.75">
      <c r="A3" s="2" t="s">
        <v>3</v>
      </c>
      <c r="B3" s="28" t="s">
        <v>2</v>
      </c>
      <c r="C3" s="5" t="s">
        <v>0</v>
      </c>
      <c r="D3" s="5" t="s">
        <v>1</v>
      </c>
      <c r="E3" s="5" t="s">
        <v>5</v>
      </c>
      <c r="F3" s="106" t="s">
        <v>4</v>
      </c>
      <c r="G3" s="107"/>
      <c r="H3" s="9"/>
    </row>
    <row r="4" spans="1:7" ht="12.75">
      <c r="A4" s="6">
        <v>1</v>
      </c>
      <c r="B4" s="80" t="s">
        <v>248</v>
      </c>
      <c r="C4" s="23">
        <v>1983</v>
      </c>
      <c r="D4" s="23"/>
      <c r="E4" s="23"/>
      <c r="F4" s="102"/>
      <c r="G4" s="103"/>
    </row>
    <row r="5" spans="1:7" ht="12.75" customHeight="1">
      <c r="A5" s="6">
        <v>2</v>
      </c>
      <c r="B5" s="80" t="s">
        <v>249</v>
      </c>
      <c r="C5" s="23">
        <v>1968</v>
      </c>
      <c r="D5" s="23"/>
      <c r="E5" s="23"/>
      <c r="F5" s="102"/>
      <c r="G5" s="103"/>
    </row>
    <row r="6" spans="1:8" ht="12.75" customHeight="1">
      <c r="A6" s="6">
        <v>3</v>
      </c>
      <c r="B6" s="80" t="s">
        <v>250</v>
      </c>
      <c r="C6" s="23">
        <v>1973</v>
      </c>
      <c r="D6" s="23"/>
      <c r="E6" s="23"/>
      <c r="F6" s="102"/>
      <c r="G6" s="103"/>
      <c r="H6" s="40" t="s">
        <v>36</v>
      </c>
    </row>
    <row r="7" spans="1:8" ht="12.75" customHeight="1">
      <c r="A7" s="6">
        <v>4</v>
      </c>
      <c r="B7" s="80" t="s">
        <v>251</v>
      </c>
      <c r="C7" s="23">
        <v>1960</v>
      </c>
      <c r="D7" s="23"/>
      <c r="E7" s="23"/>
      <c r="F7" s="102"/>
      <c r="G7" s="103"/>
      <c r="H7" s="40" t="s">
        <v>36</v>
      </c>
    </row>
    <row r="8" spans="1:7" ht="12.75" customHeight="1">
      <c r="A8" s="6">
        <v>5</v>
      </c>
      <c r="B8" s="80" t="s">
        <v>252</v>
      </c>
      <c r="C8" s="23">
        <v>1964</v>
      </c>
      <c r="D8" s="23"/>
      <c r="E8" s="23"/>
      <c r="F8" s="102"/>
      <c r="G8" s="103"/>
    </row>
    <row r="9" spans="1:7" ht="12.75" customHeight="1">
      <c r="A9" s="6">
        <v>6</v>
      </c>
      <c r="B9" s="80" t="s">
        <v>253</v>
      </c>
      <c r="C9" s="23">
        <v>1964</v>
      </c>
      <c r="D9" s="23"/>
      <c r="E9" s="23"/>
      <c r="F9" s="104"/>
      <c r="G9" s="104"/>
    </row>
    <row r="10" spans="1:7" ht="13.5" customHeight="1">
      <c r="A10" s="6">
        <v>7</v>
      </c>
      <c r="B10" s="80" t="s">
        <v>254</v>
      </c>
      <c r="C10" s="23">
        <v>1972</v>
      </c>
      <c r="D10" s="23"/>
      <c r="E10" s="23"/>
      <c r="F10" s="102"/>
      <c r="G10" s="103"/>
    </row>
    <row r="11" spans="1:7" ht="12.75" customHeight="1">
      <c r="A11" s="6">
        <v>8</v>
      </c>
      <c r="B11" s="80" t="s">
        <v>255</v>
      </c>
      <c r="C11" s="23">
        <v>1982</v>
      </c>
      <c r="D11" s="23"/>
      <c r="E11" s="23"/>
      <c r="F11" s="102"/>
      <c r="G11" s="103"/>
    </row>
    <row r="12" spans="1:7" ht="13.5" customHeight="1">
      <c r="A12" s="6">
        <v>9</v>
      </c>
      <c r="B12" s="80" t="s">
        <v>256</v>
      </c>
      <c r="C12" s="23">
        <v>1962</v>
      </c>
      <c r="D12" s="32"/>
      <c r="E12" s="48"/>
      <c r="F12" s="102"/>
      <c r="G12" s="103"/>
    </row>
    <row r="13" spans="1:8" ht="12.75" customHeight="1">
      <c r="A13" s="6">
        <v>10</v>
      </c>
      <c r="B13" s="80" t="s">
        <v>257</v>
      </c>
      <c r="C13" s="23">
        <v>1971</v>
      </c>
      <c r="D13" s="32"/>
      <c r="E13" s="48"/>
      <c r="F13" s="102"/>
      <c r="G13" s="103"/>
      <c r="H13" s="40" t="s">
        <v>36</v>
      </c>
    </row>
    <row r="14" spans="1:7" ht="13.5" customHeight="1">
      <c r="A14" s="6">
        <v>11</v>
      </c>
      <c r="B14" s="80" t="s">
        <v>258</v>
      </c>
      <c r="C14" s="23">
        <v>1972</v>
      </c>
      <c r="D14" s="32"/>
      <c r="E14" s="48"/>
      <c r="F14" s="102"/>
      <c r="G14" s="103"/>
    </row>
    <row r="15" spans="1:8" ht="12.75">
      <c r="A15" s="5">
        <v>12</v>
      </c>
      <c r="B15" s="80" t="s">
        <v>259</v>
      </c>
      <c r="C15" s="23">
        <v>1960</v>
      </c>
      <c r="D15" s="75"/>
      <c r="E15" s="48"/>
      <c r="F15" s="110"/>
      <c r="G15" s="111"/>
      <c r="H15" s="17"/>
    </row>
    <row r="16" spans="1:7" ht="12.75">
      <c r="A16" s="6"/>
      <c r="B16" s="76" t="s">
        <v>6</v>
      </c>
      <c r="C16" s="63">
        <f>(2007*12-SUM(C4:C15))/12</f>
        <v>37.75</v>
      </c>
      <c r="D16" s="64">
        <f>SUM(D4:D15)/8</f>
        <v>0</v>
      </c>
      <c r="E16" s="108" t="s">
        <v>290</v>
      </c>
      <c r="F16" s="108"/>
      <c r="G16" s="109"/>
    </row>
    <row r="17" spans="1:6" ht="12.75">
      <c r="A17" s="9"/>
      <c r="B17" s="10"/>
      <c r="C17" s="11"/>
      <c r="D17" s="11"/>
      <c r="E17" s="12"/>
      <c r="F17" s="13"/>
    </row>
    <row r="18" spans="1:8" ht="12.75">
      <c r="A18" s="9"/>
      <c r="B18" s="21" t="s">
        <v>60</v>
      </c>
      <c r="C18" s="71" t="s">
        <v>260</v>
      </c>
      <c r="D18" s="11"/>
      <c r="E18" s="12"/>
      <c r="H18" s="25"/>
    </row>
    <row r="19" spans="1:5" ht="12.75">
      <c r="A19" s="9"/>
      <c r="B19" s="21"/>
      <c r="C19" s="39" t="s">
        <v>261</v>
      </c>
      <c r="D19" s="11"/>
      <c r="E19" s="12"/>
    </row>
    <row r="20" spans="1:6" ht="12.75">
      <c r="A20" s="9"/>
      <c r="B20" s="21"/>
      <c r="C20" s="52"/>
      <c r="D20" s="11"/>
      <c r="E20" s="12"/>
      <c r="F20" s="13"/>
    </row>
    <row r="21" spans="2:9" ht="40.5" customHeight="1">
      <c r="B21" s="77" t="s">
        <v>7</v>
      </c>
      <c r="C21" s="105" t="s">
        <v>418</v>
      </c>
      <c r="D21" s="105"/>
      <c r="E21" s="105"/>
      <c r="F21" s="105"/>
      <c r="G21" s="105"/>
      <c r="H21" s="105"/>
      <c r="I21" s="105"/>
    </row>
    <row r="22" spans="3:7" ht="12.75">
      <c r="C22" s="71"/>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9:G9"/>
    <mergeCell ref="C21:I21"/>
    <mergeCell ref="F3:G3"/>
    <mergeCell ref="E16:G16"/>
    <mergeCell ref="F15:G15"/>
    <mergeCell ref="F4:G4"/>
    <mergeCell ref="F5:G5"/>
    <mergeCell ref="F6:G6"/>
    <mergeCell ref="F7:G7"/>
    <mergeCell ref="F8:G8"/>
    <mergeCell ref="F14:G14"/>
    <mergeCell ref="F10:G10"/>
    <mergeCell ref="F11:G11"/>
    <mergeCell ref="F12:G12"/>
    <mergeCell ref="F13:G1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
  <sheetViews>
    <sheetView workbookViewId="0" topLeftCell="A1">
      <selection activeCell="B23" sqref="B23"/>
    </sheetView>
  </sheetViews>
  <sheetFormatPr defaultColWidth="9.00390625" defaultRowHeight="12.75" zeroHeight="1"/>
  <cols>
    <col min="1" max="1" width="3.00390625" style="0" bestFit="1" customWidth="1"/>
    <col min="2" max="2" width="37.25390625" style="0" bestFit="1" customWidth="1"/>
    <col min="3" max="3" width="10.375" style="0" customWidth="1"/>
    <col min="4" max="4" width="9.25390625" style="0" bestFit="1" customWidth="1"/>
    <col min="5" max="5" width="14.375" style="0" customWidth="1"/>
    <col min="6" max="6" width="10.375" style="0" bestFit="1" customWidth="1"/>
    <col min="7" max="7" width="29.87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154</v>
      </c>
    </row>
    <row r="2" ht="12.75"/>
    <row r="3" spans="1:8" ht="12.75">
      <c r="A3" s="2" t="s">
        <v>3</v>
      </c>
      <c r="B3" s="28" t="s">
        <v>2</v>
      </c>
      <c r="C3" s="5" t="s">
        <v>0</v>
      </c>
      <c r="D3" s="5" t="s">
        <v>1</v>
      </c>
      <c r="E3" s="5" t="s">
        <v>5</v>
      </c>
      <c r="F3" s="106" t="s">
        <v>4</v>
      </c>
      <c r="G3" s="107"/>
      <c r="H3" s="9"/>
    </row>
    <row r="4" spans="1:7" ht="12.75">
      <c r="A4" s="6">
        <v>1</v>
      </c>
      <c r="B4" s="80" t="s">
        <v>158</v>
      </c>
      <c r="C4" s="23">
        <v>1981</v>
      </c>
      <c r="D4" s="23">
        <v>175</v>
      </c>
      <c r="E4" s="23"/>
      <c r="F4" s="102" t="s">
        <v>157</v>
      </c>
      <c r="G4" s="103"/>
    </row>
    <row r="5" spans="1:7" ht="12.75" customHeight="1">
      <c r="A5" s="6">
        <v>2</v>
      </c>
      <c r="B5" s="80" t="s">
        <v>159</v>
      </c>
      <c r="C5" s="23">
        <v>1984</v>
      </c>
      <c r="D5" s="23">
        <v>180</v>
      </c>
      <c r="E5" s="23"/>
      <c r="F5" s="102"/>
      <c r="G5" s="103"/>
    </row>
    <row r="6" spans="1:8" ht="12.75" customHeight="1">
      <c r="A6" s="6">
        <v>3</v>
      </c>
      <c r="B6" s="80" t="s">
        <v>160</v>
      </c>
      <c r="C6" s="23">
        <v>1985</v>
      </c>
      <c r="D6" s="23">
        <v>183</v>
      </c>
      <c r="E6" s="23"/>
      <c r="F6" s="102"/>
      <c r="G6" s="103"/>
      <c r="H6" s="40" t="s">
        <v>36</v>
      </c>
    </row>
    <row r="7" spans="1:8" ht="12.75" customHeight="1">
      <c r="A7" s="6">
        <v>4</v>
      </c>
      <c r="B7" s="80" t="s">
        <v>161</v>
      </c>
      <c r="C7" s="23">
        <v>1981</v>
      </c>
      <c r="D7" s="23">
        <v>180</v>
      </c>
      <c r="E7" s="23" t="s">
        <v>162</v>
      </c>
      <c r="F7" s="102" t="s">
        <v>163</v>
      </c>
      <c r="G7" s="103"/>
      <c r="H7" s="40" t="s">
        <v>36</v>
      </c>
    </row>
    <row r="8" spans="1:7" ht="12.75" customHeight="1">
      <c r="A8" s="6">
        <v>5</v>
      </c>
      <c r="B8" s="80" t="s">
        <v>164</v>
      </c>
      <c r="C8" s="23">
        <v>1979</v>
      </c>
      <c r="D8" s="23">
        <v>192</v>
      </c>
      <c r="E8" s="23"/>
      <c r="F8" s="102" t="s">
        <v>165</v>
      </c>
      <c r="G8" s="103"/>
    </row>
    <row r="9" spans="1:7" ht="12.75" customHeight="1">
      <c r="A9" s="6">
        <v>6</v>
      </c>
      <c r="B9" s="80" t="s">
        <v>166</v>
      </c>
      <c r="C9" s="23">
        <v>1983</v>
      </c>
      <c r="D9" s="23">
        <v>173</v>
      </c>
      <c r="E9" s="23"/>
      <c r="F9" s="104" t="s">
        <v>167</v>
      </c>
      <c r="G9" s="104"/>
    </row>
    <row r="10" spans="1:7" ht="13.5" customHeight="1">
      <c r="A10" s="6">
        <v>7</v>
      </c>
      <c r="B10" s="80" t="s">
        <v>391</v>
      </c>
      <c r="C10" s="23">
        <v>1987</v>
      </c>
      <c r="D10" s="23">
        <v>184</v>
      </c>
      <c r="E10" s="23"/>
      <c r="F10" s="102" t="s">
        <v>168</v>
      </c>
      <c r="G10" s="103"/>
    </row>
    <row r="11" spans="1:7" ht="12.75" customHeight="1">
      <c r="A11" s="6">
        <v>8</v>
      </c>
      <c r="B11" s="80" t="s">
        <v>169</v>
      </c>
      <c r="C11" s="23">
        <v>1986</v>
      </c>
      <c r="D11" s="23">
        <v>190</v>
      </c>
      <c r="E11" s="23" t="s">
        <v>170</v>
      </c>
      <c r="F11" s="102" t="s">
        <v>171</v>
      </c>
      <c r="G11" s="103"/>
    </row>
    <row r="12" spans="1:7" ht="13.5" customHeight="1">
      <c r="A12" s="6">
        <v>9</v>
      </c>
      <c r="B12" s="31" t="s">
        <v>172</v>
      </c>
      <c r="C12" s="74">
        <v>1987</v>
      </c>
      <c r="D12" s="32">
        <v>186</v>
      </c>
      <c r="E12" s="48"/>
      <c r="F12" s="102"/>
      <c r="G12" s="103"/>
    </row>
    <row r="13" spans="1:8" ht="12.75" customHeight="1">
      <c r="A13" s="6">
        <v>10</v>
      </c>
      <c r="B13" s="31" t="s">
        <v>173</v>
      </c>
      <c r="C13" s="74">
        <v>1986</v>
      </c>
      <c r="D13" s="32">
        <v>185</v>
      </c>
      <c r="E13" s="48"/>
      <c r="F13" s="102"/>
      <c r="G13" s="103"/>
      <c r="H13" s="40" t="s">
        <v>36</v>
      </c>
    </row>
    <row r="14" spans="1:7" ht="13.5" customHeight="1">
      <c r="A14" s="6">
        <v>11</v>
      </c>
      <c r="B14" s="31" t="s">
        <v>392</v>
      </c>
      <c r="C14" s="74">
        <v>1982</v>
      </c>
      <c r="D14" s="32">
        <v>182</v>
      </c>
      <c r="E14" s="48"/>
      <c r="F14" s="102"/>
      <c r="G14" s="103"/>
    </row>
    <row r="15" spans="1:7" ht="13.5" customHeight="1">
      <c r="A15" s="5">
        <v>12</v>
      </c>
      <c r="B15" s="73" t="s">
        <v>174</v>
      </c>
      <c r="C15" s="42">
        <v>1989</v>
      </c>
      <c r="D15" s="75">
        <v>187</v>
      </c>
      <c r="E15" s="48"/>
      <c r="F15" s="92"/>
      <c r="G15" s="48"/>
    </row>
    <row r="16" spans="1:7" ht="13.5" customHeight="1">
      <c r="A16" s="36">
        <v>13</v>
      </c>
      <c r="B16" s="96" t="s">
        <v>412</v>
      </c>
      <c r="C16" s="74">
        <v>1988</v>
      </c>
      <c r="D16" s="97">
        <v>170</v>
      </c>
      <c r="E16" s="48" t="s">
        <v>101</v>
      </c>
      <c r="F16" s="102" t="s">
        <v>393</v>
      </c>
      <c r="G16" s="103"/>
    </row>
    <row r="17" spans="1:8" ht="12.75">
      <c r="A17" s="5">
        <v>14</v>
      </c>
      <c r="B17" s="73" t="s">
        <v>394</v>
      </c>
      <c r="C17" s="42">
        <v>1982</v>
      </c>
      <c r="D17" s="75">
        <v>198</v>
      </c>
      <c r="E17" s="48"/>
      <c r="F17" s="110"/>
      <c r="G17" s="111"/>
      <c r="H17" s="17"/>
    </row>
    <row r="18" spans="1:7" ht="12.75">
      <c r="A18" s="6"/>
      <c r="B18" s="76" t="s">
        <v>6</v>
      </c>
      <c r="C18" s="63">
        <f>(2007*14-SUM(C4:C17))/14</f>
        <v>22.714285714285715</v>
      </c>
      <c r="D18" s="64">
        <f>SUM(D4:D17)/14</f>
        <v>183.21428571428572</v>
      </c>
      <c r="E18" s="108" t="s">
        <v>290</v>
      </c>
      <c r="F18" s="108"/>
      <c r="G18" s="109"/>
    </row>
    <row r="19" spans="1:6" ht="12.75">
      <c r="A19" s="9"/>
      <c r="B19" s="10"/>
      <c r="C19" s="11"/>
      <c r="D19" s="11"/>
      <c r="E19" s="12"/>
      <c r="F19" s="13"/>
    </row>
    <row r="20" spans="1:8" ht="12.75">
      <c r="A20" s="9"/>
      <c r="B20" s="21" t="s">
        <v>8</v>
      </c>
      <c r="C20" s="71" t="s">
        <v>155</v>
      </c>
      <c r="D20" s="11"/>
      <c r="E20" s="12"/>
      <c r="H20" s="25"/>
    </row>
    <row r="21" spans="1:5" ht="12.75">
      <c r="A21" s="9"/>
      <c r="B21" s="21"/>
      <c r="C21" s="39" t="s">
        <v>156</v>
      </c>
      <c r="D21" s="11"/>
      <c r="E21" s="12"/>
    </row>
    <row r="22" spans="1:6" ht="12.75">
      <c r="A22" s="9"/>
      <c r="B22" s="21"/>
      <c r="C22" s="52"/>
      <c r="D22" s="11"/>
      <c r="E22" s="12"/>
      <c r="F22" s="13"/>
    </row>
    <row r="23" spans="2:9" ht="68.25" customHeight="1">
      <c r="B23" s="77" t="s">
        <v>7</v>
      </c>
      <c r="C23" s="105" t="s">
        <v>411</v>
      </c>
      <c r="D23" s="105"/>
      <c r="E23" s="105"/>
      <c r="F23" s="105"/>
      <c r="G23" s="105"/>
      <c r="H23" s="105"/>
      <c r="I23" s="105"/>
    </row>
    <row r="24" spans="3:7" ht="12.75">
      <c r="C24" s="71"/>
      <c r="G24" s="79"/>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sheetData>
  <mergeCells count="16">
    <mergeCell ref="F16:G16"/>
    <mergeCell ref="F14:G14"/>
    <mergeCell ref="F10:G10"/>
    <mergeCell ref="F11:G11"/>
    <mergeCell ref="F12:G12"/>
    <mergeCell ref="F13:G13"/>
    <mergeCell ref="F9:G9"/>
    <mergeCell ref="C23:I23"/>
    <mergeCell ref="F3:G3"/>
    <mergeCell ref="E18:G18"/>
    <mergeCell ref="F17:G17"/>
    <mergeCell ref="F4:G4"/>
    <mergeCell ref="F5:G5"/>
    <mergeCell ref="F6:G6"/>
    <mergeCell ref="F7:G7"/>
    <mergeCell ref="F8:G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F11" sqref="F11:G11"/>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14.375" style="0" customWidth="1"/>
    <col min="6" max="6" width="10.375" style="0" bestFit="1" customWidth="1"/>
    <col min="7" max="7" width="22.125" style="0" customWidth="1"/>
    <col min="9" max="9" width="14.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118</v>
      </c>
    </row>
    <row r="2" ht="12.75"/>
    <row r="3" spans="1:8" ht="12.75">
      <c r="A3" s="2" t="s">
        <v>3</v>
      </c>
      <c r="B3" s="28" t="s">
        <v>2</v>
      </c>
      <c r="C3" s="5" t="s">
        <v>0</v>
      </c>
      <c r="D3" s="5" t="s">
        <v>1</v>
      </c>
      <c r="E3" s="5" t="s">
        <v>5</v>
      </c>
      <c r="F3" s="106" t="s">
        <v>4</v>
      </c>
      <c r="G3" s="107"/>
      <c r="H3" s="9"/>
    </row>
    <row r="4" spans="1:7" ht="12.75">
      <c r="A4" s="6">
        <v>1</v>
      </c>
      <c r="B4" s="31" t="s">
        <v>120</v>
      </c>
      <c r="C4" s="78">
        <v>1981</v>
      </c>
      <c r="D4" s="78">
        <v>183</v>
      </c>
      <c r="E4" s="48"/>
      <c r="F4" s="102"/>
      <c r="G4" s="103"/>
    </row>
    <row r="5" spans="1:7" ht="12.75" customHeight="1">
      <c r="A5" s="6">
        <v>2</v>
      </c>
      <c r="B5" s="31" t="s">
        <v>123</v>
      </c>
      <c r="C5" s="8">
        <v>1979</v>
      </c>
      <c r="D5" s="8">
        <v>183</v>
      </c>
      <c r="E5" s="48"/>
      <c r="F5" s="102"/>
      <c r="G5" s="103"/>
    </row>
    <row r="6" spans="1:8" ht="12.75" customHeight="1">
      <c r="A6" s="6">
        <v>3</v>
      </c>
      <c r="B6" s="31" t="s">
        <v>124</v>
      </c>
      <c r="C6" s="78">
        <v>1986</v>
      </c>
      <c r="D6" s="78">
        <v>186</v>
      </c>
      <c r="E6" s="48"/>
      <c r="F6" s="102"/>
      <c r="G6" s="103"/>
      <c r="H6" s="40" t="s">
        <v>36</v>
      </c>
    </row>
    <row r="7" spans="1:8" ht="12.75" customHeight="1">
      <c r="A7" s="6">
        <v>4</v>
      </c>
      <c r="B7" s="31" t="s">
        <v>125</v>
      </c>
      <c r="C7" s="74">
        <v>1983</v>
      </c>
      <c r="D7" s="32">
        <v>181</v>
      </c>
      <c r="E7" s="48"/>
      <c r="F7" s="102"/>
      <c r="G7" s="103"/>
      <c r="H7" s="40" t="s">
        <v>36</v>
      </c>
    </row>
    <row r="8" spans="1:7" ht="12.75" customHeight="1">
      <c r="A8" s="6">
        <v>5</v>
      </c>
      <c r="B8" s="31" t="s">
        <v>126</v>
      </c>
      <c r="C8" s="74">
        <v>1980</v>
      </c>
      <c r="D8" s="32">
        <v>183</v>
      </c>
      <c r="E8" s="48"/>
      <c r="F8" s="102"/>
      <c r="G8" s="103"/>
    </row>
    <row r="9" spans="1:7" ht="12.75" customHeight="1">
      <c r="A9" s="6">
        <v>6</v>
      </c>
      <c r="B9" s="31" t="s">
        <v>127</v>
      </c>
      <c r="C9" s="26">
        <v>1984</v>
      </c>
      <c r="D9" s="26">
        <v>175</v>
      </c>
      <c r="E9" s="48"/>
      <c r="F9" s="115"/>
      <c r="G9" s="116"/>
    </row>
    <row r="10" spans="1:7" ht="13.5" customHeight="1">
      <c r="A10" s="6">
        <v>7</v>
      </c>
      <c r="B10" s="31" t="s">
        <v>128</v>
      </c>
      <c r="C10" s="26">
        <v>1987</v>
      </c>
      <c r="D10" s="26">
        <v>192</v>
      </c>
      <c r="E10" s="8"/>
      <c r="F10" s="102"/>
      <c r="G10" s="103"/>
    </row>
    <row r="11" spans="1:7" ht="12.75" customHeight="1">
      <c r="A11" s="6">
        <v>8</v>
      </c>
      <c r="B11" s="31" t="s">
        <v>129</v>
      </c>
      <c r="C11" s="78">
        <v>1988</v>
      </c>
      <c r="D11" s="78">
        <v>186</v>
      </c>
      <c r="E11" s="48"/>
      <c r="F11" s="102"/>
      <c r="G11" s="103"/>
    </row>
    <row r="12" spans="1:7" ht="13.5" customHeight="1">
      <c r="A12" s="6">
        <v>9</v>
      </c>
      <c r="B12" s="31" t="s">
        <v>130</v>
      </c>
      <c r="C12" s="74">
        <v>1987</v>
      </c>
      <c r="D12" s="32">
        <v>172</v>
      </c>
      <c r="E12" s="48"/>
      <c r="F12" s="102"/>
      <c r="G12" s="103"/>
    </row>
    <row r="13" spans="1:8" ht="12.75" customHeight="1">
      <c r="A13" s="6">
        <v>10</v>
      </c>
      <c r="B13" s="31" t="s">
        <v>131</v>
      </c>
      <c r="C13" s="74">
        <v>1987</v>
      </c>
      <c r="D13" s="32">
        <v>192</v>
      </c>
      <c r="E13" s="48"/>
      <c r="F13" s="102"/>
      <c r="G13" s="103"/>
      <c r="H13" s="40" t="s">
        <v>36</v>
      </c>
    </row>
    <row r="14" spans="1:7" ht="13.5" customHeight="1">
      <c r="A14" s="6">
        <v>11</v>
      </c>
      <c r="B14" s="31" t="s">
        <v>322</v>
      </c>
      <c r="C14" s="74">
        <v>1989</v>
      </c>
      <c r="D14" s="32">
        <v>181</v>
      </c>
      <c r="E14" s="48" t="s">
        <v>101</v>
      </c>
      <c r="F14" s="102"/>
      <c r="G14" s="103"/>
    </row>
    <row r="15" spans="1:8" ht="12.75">
      <c r="A15" s="5">
        <v>12</v>
      </c>
      <c r="B15" s="73" t="s">
        <v>361</v>
      </c>
      <c r="C15" s="42">
        <v>1986</v>
      </c>
      <c r="D15" s="75">
        <v>180</v>
      </c>
      <c r="E15" s="48"/>
      <c r="F15" s="110"/>
      <c r="G15" s="111"/>
      <c r="H15" s="17"/>
    </row>
    <row r="16" spans="1:7" ht="12.75">
      <c r="A16" s="6"/>
      <c r="B16" s="76" t="s">
        <v>6</v>
      </c>
      <c r="C16" s="63">
        <f>(2007*12-SUM(C4:C15))/12</f>
        <v>22.25</v>
      </c>
      <c r="D16" s="64">
        <f>SUM(D4:D15)/12</f>
        <v>182.83333333333334</v>
      </c>
      <c r="E16" s="108" t="s">
        <v>290</v>
      </c>
      <c r="F16" s="108"/>
      <c r="G16" s="109"/>
    </row>
    <row r="17" spans="1:6" ht="12.75">
      <c r="A17" s="9"/>
      <c r="B17" s="10"/>
      <c r="C17" s="11"/>
      <c r="D17" s="11"/>
      <c r="E17" s="12"/>
      <c r="F17" s="13"/>
    </row>
    <row r="18" spans="1:8" ht="12.75">
      <c r="A18" s="9"/>
      <c r="B18" s="21" t="s">
        <v>8</v>
      </c>
      <c r="C18" s="71" t="s">
        <v>119</v>
      </c>
      <c r="D18" s="11"/>
      <c r="E18" s="12"/>
      <c r="H18" s="25"/>
    </row>
    <row r="19" spans="1:5" ht="12.75">
      <c r="A19" s="9"/>
      <c r="B19" s="21" t="s">
        <v>30</v>
      </c>
      <c r="C19" s="39" t="s">
        <v>121</v>
      </c>
      <c r="D19" s="11"/>
      <c r="E19" s="12"/>
    </row>
    <row r="20" spans="1:6" ht="12.75">
      <c r="A20" s="9"/>
      <c r="B20" s="21"/>
      <c r="C20" s="52"/>
      <c r="D20" s="11"/>
      <c r="E20" s="12"/>
      <c r="F20" s="13"/>
    </row>
    <row r="21" spans="2:9" ht="40.5" customHeight="1">
      <c r="B21" s="77" t="s">
        <v>7</v>
      </c>
      <c r="C21" s="105" t="s">
        <v>122</v>
      </c>
      <c r="D21" s="105"/>
      <c r="E21" s="105"/>
      <c r="F21" s="105"/>
      <c r="G21" s="105"/>
      <c r="H21" s="105"/>
      <c r="I21" s="105"/>
    </row>
    <row r="22" spans="3:7" ht="12.75">
      <c r="C22" s="83" t="s">
        <v>226</v>
      </c>
      <c r="G22" s="79"/>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14:G14"/>
    <mergeCell ref="F10:G10"/>
    <mergeCell ref="F11:G11"/>
    <mergeCell ref="F12:G12"/>
    <mergeCell ref="F13:G13"/>
    <mergeCell ref="F9:G9"/>
    <mergeCell ref="C21:I21"/>
    <mergeCell ref="F3:G3"/>
    <mergeCell ref="E16:G16"/>
    <mergeCell ref="F15:G15"/>
    <mergeCell ref="F4:G4"/>
    <mergeCell ref="F5:G5"/>
    <mergeCell ref="F6:G6"/>
    <mergeCell ref="F7:G7"/>
    <mergeCell ref="F8:G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2"/>
  <sheetViews>
    <sheetView workbookViewId="0" topLeftCell="A1">
      <selection activeCell="I16" sqref="I16"/>
    </sheetView>
  </sheetViews>
  <sheetFormatPr defaultColWidth="9.00390625" defaultRowHeight="12.75" zeroHeight="1"/>
  <cols>
    <col min="1" max="1" width="3.00390625" style="0" bestFit="1" customWidth="1"/>
    <col min="2" max="2" width="33.125" style="0" bestFit="1" customWidth="1"/>
    <col min="3" max="3" width="10.375" style="0" customWidth="1"/>
    <col min="4" max="4" width="9.25390625" style="0" bestFit="1" customWidth="1"/>
    <col min="5" max="5" width="9.875" style="0" bestFit="1" customWidth="1"/>
    <col min="6" max="6" width="10.375" style="0" bestFit="1" customWidth="1"/>
    <col min="7" max="7" width="10.25390625" style="0" customWidth="1"/>
    <col min="9" max="9" width="36.75390625" style="0" customWidth="1"/>
    <col min="10" max="10" width="0" style="0" hidden="1" customWidth="1"/>
    <col min="11" max="11" width="10.625" style="0" hidden="1" customWidth="1"/>
    <col min="12" max="13" width="0" style="0" hidden="1" customWidth="1"/>
    <col min="14" max="14" width="16.375" style="0" hidden="1" customWidth="1"/>
    <col min="15" max="16384" width="0" style="0" hidden="1" customWidth="1"/>
  </cols>
  <sheetData>
    <row r="1" spans="1:4" ht="12.75">
      <c r="A1" s="37"/>
      <c r="D1" s="1" t="s">
        <v>78</v>
      </c>
    </row>
    <row r="2" ht="12.75"/>
    <row r="3" spans="1:8" ht="12.75">
      <c r="A3" s="2" t="s">
        <v>3</v>
      </c>
      <c r="B3" s="28" t="s">
        <v>2</v>
      </c>
      <c r="C3" s="5" t="s">
        <v>0</v>
      </c>
      <c r="D3" s="5" t="s">
        <v>1</v>
      </c>
      <c r="E3" s="5" t="s">
        <v>5</v>
      </c>
      <c r="F3" s="106" t="s">
        <v>4</v>
      </c>
      <c r="G3" s="107"/>
      <c r="H3" s="9"/>
    </row>
    <row r="4" spans="1:7" ht="12.75">
      <c r="A4" s="2">
        <v>1</v>
      </c>
      <c r="B4" s="43" t="s">
        <v>81</v>
      </c>
      <c r="C4" s="42">
        <v>1980</v>
      </c>
      <c r="D4" s="42">
        <v>182</v>
      </c>
      <c r="E4" s="42" t="s">
        <v>34</v>
      </c>
      <c r="F4" s="121"/>
      <c r="G4" s="121"/>
    </row>
    <row r="5" spans="1:7" ht="12.75" customHeight="1">
      <c r="A5" s="2">
        <v>2</v>
      </c>
      <c r="B5" s="43" t="s">
        <v>82</v>
      </c>
      <c r="C5" s="42">
        <v>1972</v>
      </c>
      <c r="D5" s="42">
        <v>190</v>
      </c>
      <c r="E5" s="42" t="s">
        <v>34</v>
      </c>
      <c r="F5" s="121"/>
      <c r="G5" s="121"/>
    </row>
    <row r="6" spans="1:8" ht="12.75" customHeight="1">
      <c r="A6" s="2">
        <v>3</v>
      </c>
      <c r="B6" s="43" t="s">
        <v>83</v>
      </c>
      <c r="C6" s="42">
        <v>1955</v>
      </c>
      <c r="D6" s="42">
        <v>179</v>
      </c>
      <c r="E6" s="42" t="s">
        <v>34</v>
      </c>
      <c r="F6" s="121"/>
      <c r="G6" s="121"/>
      <c r="H6" s="40" t="s">
        <v>36</v>
      </c>
    </row>
    <row r="7" spans="1:8" ht="12.75">
      <c r="A7" s="2">
        <v>4</v>
      </c>
      <c r="B7" s="43" t="s">
        <v>84</v>
      </c>
      <c r="C7" s="42">
        <v>1982</v>
      </c>
      <c r="D7" s="42">
        <v>186</v>
      </c>
      <c r="E7" s="87" t="s">
        <v>170</v>
      </c>
      <c r="F7" s="121" t="s">
        <v>314</v>
      </c>
      <c r="G7" s="121"/>
      <c r="H7" s="40" t="s">
        <v>36</v>
      </c>
    </row>
    <row r="8" spans="1:7" ht="12.75" customHeight="1">
      <c r="A8" s="2">
        <v>5</v>
      </c>
      <c r="B8" s="43" t="s">
        <v>315</v>
      </c>
      <c r="C8" s="42">
        <v>1979</v>
      </c>
      <c r="D8" s="42">
        <v>173</v>
      </c>
      <c r="E8" s="42" t="s">
        <v>34</v>
      </c>
      <c r="F8" s="121" t="s">
        <v>314</v>
      </c>
      <c r="G8" s="121"/>
    </row>
    <row r="9" spans="1:7" ht="12.75" customHeight="1">
      <c r="A9" s="2">
        <v>6</v>
      </c>
      <c r="B9" s="43" t="s">
        <v>85</v>
      </c>
      <c r="C9" s="42">
        <v>1975</v>
      </c>
      <c r="D9" s="42">
        <v>175</v>
      </c>
      <c r="E9" s="42" t="s">
        <v>34</v>
      </c>
      <c r="F9" s="121"/>
      <c r="G9" s="121"/>
    </row>
    <row r="10" spans="1:7" ht="12.75">
      <c r="A10" s="2">
        <v>7</v>
      </c>
      <c r="B10" s="43" t="s">
        <v>316</v>
      </c>
      <c r="C10" s="42">
        <v>1984</v>
      </c>
      <c r="D10" s="42">
        <v>187</v>
      </c>
      <c r="E10" s="42" t="s">
        <v>34</v>
      </c>
      <c r="F10" s="121"/>
      <c r="G10" s="121"/>
    </row>
    <row r="11" spans="1:7" ht="12.75">
      <c r="A11" s="2">
        <v>8</v>
      </c>
      <c r="B11" s="43" t="s">
        <v>86</v>
      </c>
      <c r="C11" s="42">
        <v>1974</v>
      </c>
      <c r="D11" s="42">
        <v>185</v>
      </c>
      <c r="E11" s="42" t="s">
        <v>34</v>
      </c>
      <c r="F11" s="121"/>
      <c r="G11" s="121"/>
    </row>
    <row r="12" spans="1:7" ht="12.75">
      <c r="A12" s="2">
        <v>9</v>
      </c>
      <c r="B12" s="43" t="s">
        <v>87</v>
      </c>
      <c r="C12" s="42">
        <v>1960</v>
      </c>
      <c r="D12" s="42">
        <v>176</v>
      </c>
      <c r="E12" s="42" t="s">
        <v>34</v>
      </c>
      <c r="F12" s="121"/>
      <c r="G12" s="121"/>
    </row>
    <row r="13" spans="1:8" ht="12.75">
      <c r="A13" s="2">
        <v>10</v>
      </c>
      <c r="B13" s="43" t="s">
        <v>88</v>
      </c>
      <c r="C13" s="42">
        <v>1980</v>
      </c>
      <c r="D13" s="42">
        <v>182</v>
      </c>
      <c r="E13" s="42" t="s">
        <v>34</v>
      </c>
      <c r="F13" s="121"/>
      <c r="G13" s="121"/>
      <c r="H13" s="40" t="s">
        <v>36</v>
      </c>
    </row>
    <row r="14" spans="1:7" ht="12.75">
      <c r="A14" s="2">
        <v>11</v>
      </c>
      <c r="B14" s="43" t="s">
        <v>89</v>
      </c>
      <c r="C14" s="42">
        <v>1978</v>
      </c>
      <c r="D14" s="42">
        <v>182</v>
      </c>
      <c r="E14" s="42" t="s">
        <v>34</v>
      </c>
      <c r="F14" s="121"/>
      <c r="G14" s="121"/>
    </row>
    <row r="15" spans="1:8" ht="12.75">
      <c r="A15" s="5">
        <v>12</v>
      </c>
      <c r="B15" s="43" t="s">
        <v>90</v>
      </c>
      <c r="C15" s="42">
        <v>1967</v>
      </c>
      <c r="D15" s="42">
        <v>187</v>
      </c>
      <c r="E15" s="42" t="s">
        <v>34</v>
      </c>
      <c r="F15" s="120"/>
      <c r="G15" s="120"/>
      <c r="H15" s="17"/>
    </row>
    <row r="16" spans="1:7" ht="12.75">
      <c r="A16" s="6"/>
      <c r="B16" s="35" t="s">
        <v>6</v>
      </c>
      <c r="C16" s="19">
        <f>(2007*12-SUM(C4:C15))/12</f>
        <v>33.166666666666664</v>
      </c>
      <c r="D16" s="20">
        <f>SUM(D4:D15)/12</f>
        <v>182</v>
      </c>
      <c r="E16" s="118" t="s">
        <v>290</v>
      </c>
      <c r="F16" s="118"/>
      <c r="G16" s="119"/>
    </row>
    <row r="17" spans="1:6" ht="12.75">
      <c r="A17" s="9"/>
      <c r="B17" s="10"/>
      <c r="C17" s="11"/>
      <c r="D17" s="11"/>
      <c r="E17" s="12"/>
      <c r="F17" s="13"/>
    </row>
    <row r="18" spans="1:8" ht="12.75">
      <c r="A18" s="9"/>
      <c r="B18" s="21" t="s">
        <v>8</v>
      </c>
      <c r="C18" s="52" t="s">
        <v>79</v>
      </c>
      <c r="D18" s="11"/>
      <c r="E18" s="12"/>
      <c r="H18" s="25"/>
    </row>
    <row r="19" spans="1:5" ht="12.75">
      <c r="A19" s="9"/>
      <c r="B19" s="21" t="s">
        <v>30</v>
      </c>
      <c r="C19" s="52" t="s">
        <v>80</v>
      </c>
      <c r="D19" s="11"/>
      <c r="E19" s="12"/>
    </row>
    <row r="20" spans="1:6" ht="12.75">
      <c r="A20" s="9"/>
      <c r="C20" s="39"/>
      <c r="D20" s="11"/>
      <c r="E20" s="12"/>
      <c r="F20" s="13"/>
    </row>
    <row r="21" spans="2:9" ht="111.75" customHeight="1">
      <c r="B21" s="77" t="s">
        <v>7</v>
      </c>
      <c r="C21" s="105" t="s">
        <v>317</v>
      </c>
      <c r="D21" s="117"/>
      <c r="E21" s="117"/>
      <c r="F21" s="117"/>
      <c r="G21" s="117"/>
      <c r="H21" s="117"/>
      <c r="I21" s="117"/>
    </row>
    <row r="22" ht="12.75">
      <c r="C22" s="50"/>
    </row>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sheetData>
  <mergeCells count="15">
    <mergeCell ref="F14:G14"/>
    <mergeCell ref="F10:G10"/>
    <mergeCell ref="F11:G11"/>
    <mergeCell ref="F12:G12"/>
    <mergeCell ref="F13:G13"/>
    <mergeCell ref="C21:I21"/>
    <mergeCell ref="F3:G3"/>
    <mergeCell ref="E16:G16"/>
    <mergeCell ref="F15:G15"/>
    <mergeCell ref="F4:G4"/>
    <mergeCell ref="F5:G5"/>
    <mergeCell ref="F6:G6"/>
    <mergeCell ref="F7:G7"/>
    <mergeCell ref="F8:G8"/>
    <mergeCell ref="F9:G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Заявки на чемпионат (мужские и смешанные команды)</dc:title>
  <dc:subject/>
  <dc:creator>dimka</dc:creator>
  <cp:keywords/>
  <dc:description/>
  <cp:lastModifiedBy>Dimka</cp:lastModifiedBy>
  <dcterms:created xsi:type="dcterms:W3CDTF">2005-09-02T14:18:13Z</dcterms:created>
  <dcterms:modified xsi:type="dcterms:W3CDTF">2008-03-11T08:30:36Z</dcterms:modified>
  <cp:category/>
  <cp:version/>
  <cp:contentType/>
  <cp:contentStatus/>
</cp:coreProperties>
</file>